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00" windowHeight="1138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143" i="1" l="1"/>
  <c r="H137" i="1"/>
  <c r="H130" i="1"/>
  <c r="H126" i="1"/>
  <c r="J149" i="1"/>
  <c r="I149" i="1"/>
  <c r="H149" i="1"/>
  <c r="G149" i="1"/>
  <c r="F149" i="1"/>
  <c r="E149" i="1"/>
  <c r="D149" i="1"/>
  <c r="J99" i="1" l="1"/>
  <c r="I99" i="1"/>
  <c r="H99" i="1"/>
  <c r="G99" i="1"/>
  <c r="F99" i="1"/>
  <c r="E99" i="1"/>
  <c r="D99" i="1"/>
  <c r="D107" i="1"/>
  <c r="H16" i="1"/>
  <c r="H4" i="1"/>
  <c r="F4" i="1" l="1"/>
  <c r="H155" i="1" l="1"/>
  <c r="H153" i="1"/>
  <c r="H116" i="1"/>
  <c r="H107" i="1"/>
  <c r="H93" i="1"/>
  <c r="H89" i="1"/>
  <c r="H78" i="1"/>
  <c r="H76" i="1"/>
  <c r="H71" i="1"/>
  <c r="H69" i="1"/>
  <c r="H65" i="1"/>
  <c r="H61" i="1"/>
  <c r="H53" i="1"/>
  <c r="H44" i="1"/>
  <c r="H40" i="1"/>
  <c r="H36" i="1"/>
  <c r="H29" i="1"/>
  <c r="J71" i="1"/>
  <c r="I71" i="1"/>
  <c r="G71" i="1"/>
  <c r="E71" i="1"/>
  <c r="D71" i="1"/>
  <c r="F71" i="1"/>
  <c r="J143" i="1"/>
  <c r="I143" i="1"/>
  <c r="G143" i="1"/>
  <c r="F143" i="1"/>
  <c r="D143" i="1"/>
  <c r="E143" i="1"/>
  <c r="J155" i="1"/>
  <c r="I155" i="1"/>
  <c r="G155" i="1"/>
  <c r="F155" i="1"/>
  <c r="E155" i="1"/>
  <c r="D155" i="1"/>
  <c r="J40" i="1"/>
  <c r="I40" i="1"/>
  <c r="G40" i="1"/>
  <c r="F40" i="1"/>
  <c r="E40" i="1"/>
  <c r="D40" i="1"/>
  <c r="H32" i="1" l="1"/>
  <c r="H27" i="1"/>
  <c r="H118" i="1"/>
  <c r="J137" i="1"/>
  <c r="I137" i="1"/>
  <c r="G137" i="1"/>
  <c r="F137" i="1"/>
  <c r="E137" i="1"/>
  <c r="D137" i="1"/>
  <c r="J126" i="1"/>
  <c r="I126" i="1"/>
  <c r="G126" i="1"/>
  <c r="F126" i="1"/>
  <c r="E126" i="1"/>
  <c r="D126" i="1"/>
  <c r="H158" i="1" l="1"/>
  <c r="J107" i="1"/>
  <c r="I107" i="1"/>
  <c r="G107" i="1"/>
  <c r="F107" i="1"/>
  <c r="E107" i="1"/>
  <c r="J93" i="1"/>
  <c r="I93" i="1"/>
  <c r="G93" i="1"/>
  <c r="F93" i="1"/>
  <c r="E93" i="1"/>
  <c r="D93" i="1"/>
  <c r="J89" i="1"/>
  <c r="I89" i="1"/>
  <c r="G89" i="1"/>
  <c r="F89" i="1"/>
  <c r="E89" i="1"/>
  <c r="D89" i="1"/>
  <c r="J78" i="1"/>
  <c r="I78" i="1"/>
  <c r="G78" i="1"/>
  <c r="F78" i="1"/>
  <c r="E78" i="1"/>
  <c r="J61" i="1"/>
  <c r="I61" i="1"/>
  <c r="G61" i="1"/>
  <c r="F61" i="1"/>
  <c r="E61" i="1"/>
  <c r="D61" i="1"/>
  <c r="J53" i="1"/>
  <c r="I53" i="1"/>
  <c r="G53" i="1"/>
  <c r="F53" i="1"/>
  <c r="E53" i="1"/>
  <c r="D53" i="1"/>
  <c r="J44" i="1"/>
  <c r="I44" i="1"/>
  <c r="G44" i="1"/>
  <c r="F44" i="1"/>
  <c r="E44" i="1"/>
  <c r="D44" i="1"/>
  <c r="J36" i="1"/>
  <c r="I36" i="1"/>
  <c r="G36" i="1"/>
  <c r="F36" i="1"/>
  <c r="E36" i="1"/>
  <c r="D36" i="1"/>
  <c r="J65" i="1"/>
  <c r="K16" i="1" l="1"/>
  <c r="L16" i="1"/>
  <c r="J16" i="1"/>
  <c r="K4" i="1" l="1"/>
  <c r="L4" i="1"/>
  <c r="I130" i="1" l="1"/>
  <c r="I118" i="1" s="1"/>
  <c r="E130" i="1" l="1"/>
  <c r="E118" i="1" s="1"/>
  <c r="F130" i="1"/>
  <c r="F118" i="1" s="1"/>
  <c r="G130" i="1"/>
  <c r="J130" i="1"/>
  <c r="J118" i="1" s="1"/>
  <c r="D130" i="1"/>
  <c r="D118" i="1" s="1"/>
  <c r="E65" i="1"/>
  <c r="E32" i="1" s="1"/>
  <c r="F65" i="1"/>
  <c r="F32" i="1" s="1"/>
  <c r="G65" i="1"/>
  <c r="I65" i="1"/>
  <c r="I32" i="1" s="1"/>
  <c r="D65" i="1"/>
  <c r="D32" i="1" s="1"/>
  <c r="J32" i="1"/>
  <c r="G118" i="1" l="1"/>
  <c r="G32" i="1"/>
  <c r="I16" i="1" l="1"/>
  <c r="G16" i="1" l="1"/>
  <c r="F16" i="1"/>
  <c r="G4" i="1"/>
  <c r="I4" i="1"/>
  <c r="J4" i="1"/>
  <c r="J27" i="1" s="1"/>
  <c r="D78" i="1" l="1"/>
  <c r="D4" i="1"/>
  <c r="E153" i="1"/>
  <c r="E116" i="1"/>
  <c r="E76" i="1"/>
  <c r="E69" i="1"/>
  <c r="E29" i="1"/>
  <c r="E16" i="1"/>
  <c r="E4" i="1"/>
  <c r="E158" i="1" l="1"/>
  <c r="E27" i="1"/>
  <c r="L27" i="1" l="1"/>
  <c r="K27" i="1" l="1"/>
  <c r="D16" i="1" l="1"/>
  <c r="J76" i="1" l="1"/>
  <c r="J153" i="1"/>
  <c r="J116" i="1"/>
  <c r="J69" i="1"/>
  <c r="J29" i="1"/>
  <c r="J158" i="1" s="1"/>
  <c r="G153" i="1" l="1"/>
  <c r="I153" i="1"/>
  <c r="F116" i="1"/>
  <c r="G116" i="1"/>
  <c r="I116" i="1"/>
  <c r="G76" i="1"/>
  <c r="G69" i="1"/>
  <c r="G29" i="1"/>
  <c r="I27" i="1"/>
  <c r="G27" i="1"/>
  <c r="F27" i="1"/>
  <c r="G158" i="1" l="1"/>
  <c r="F153" i="1"/>
  <c r="D116" i="1" l="1"/>
  <c r="I76" i="1"/>
  <c r="F76" i="1"/>
  <c r="I69" i="1"/>
  <c r="F69" i="1"/>
  <c r="D69" i="1"/>
  <c r="D153" i="1" l="1"/>
  <c r="I29" i="1"/>
  <c r="I158" i="1" s="1"/>
  <c r="F29" i="1"/>
  <c r="F158" i="1" s="1"/>
  <c r="D29" i="1"/>
  <c r="D27" i="1"/>
  <c r="D158" i="1" l="1"/>
</calcChain>
</file>

<file path=xl/sharedStrings.xml><?xml version="1.0" encoding="utf-8"?>
<sst xmlns="http://schemas.openxmlformats.org/spreadsheetml/2006/main" count="228" uniqueCount="166">
  <si>
    <t>Собственные  доходы</t>
  </si>
  <si>
    <t>ИТОГО ДОХОДОВ</t>
  </si>
  <si>
    <t>0102</t>
  </si>
  <si>
    <t>Глава администрации</t>
  </si>
  <si>
    <t>Заработная плата</t>
  </si>
  <si>
    <t>0104</t>
  </si>
  <si>
    <t>отопление</t>
  </si>
  <si>
    <t>освещение</t>
  </si>
  <si>
    <t>Прочие расходы</t>
  </si>
  <si>
    <t>увеличение стоимости мат.запасов</t>
  </si>
  <si>
    <t>Резервный фонд</t>
  </si>
  <si>
    <t>0309</t>
  </si>
  <si>
    <t>ГОиЧС</t>
  </si>
  <si>
    <t>0503</t>
  </si>
  <si>
    <t>Благоустройство в т.ч</t>
  </si>
  <si>
    <t>0801</t>
  </si>
  <si>
    <t>Культура</t>
  </si>
  <si>
    <t xml:space="preserve">Физкультура и спорт </t>
  </si>
  <si>
    <t>ИТОГО</t>
  </si>
  <si>
    <t>Наименование</t>
  </si>
  <si>
    <t>0111</t>
  </si>
  <si>
    <t>1101</t>
  </si>
  <si>
    <t>Обеспечение деятельности учреждения</t>
  </si>
  <si>
    <t>Дорожное хозяйство</t>
  </si>
  <si>
    <t>0409</t>
  </si>
  <si>
    <t>КОСГУ</t>
  </si>
  <si>
    <t>Налог на доходы физических лиц</t>
  </si>
  <si>
    <t>Налог на имущество</t>
  </si>
  <si>
    <t>Земельный налог</t>
  </si>
  <si>
    <t>Аренда земли</t>
  </si>
  <si>
    <t>Аренда имущества</t>
  </si>
  <si>
    <t>Продажа нематериальных активов</t>
  </si>
  <si>
    <t>Возмещение затрат бюджета</t>
  </si>
  <si>
    <t>1001</t>
  </si>
  <si>
    <t>Пенсионное обеспечение</t>
  </si>
  <si>
    <t>доплаты к пенсии муниципальным служащим</t>
  </si>
  <si>
    <t>Акцизы</t>
  </si>
  <si>
    <t>Дотация на выравнивание</t>
  </si>
  <si>
    <t>Услуги пожарной сигнализации</t>
  </si>
  <si>
    <t>0106</t>
  </si>
  <si>
    <t>Прочие доходы от компенсации затрат бюджетов поселений</t>
  </si>
  <si>
    <t>Наименование МО администрация Новониколаевского сельсовета Барабинского района Новосибирской области</t>
  </si>
  <si>
    <t>Жилищно хозяйство в т.ч оплата за капитальный ремонт жил.фонда</t>
  </si>
  <si>
    <t>0113</t>
  </si>
  <si>
    <t>Другие общегосударственные вопросы</t>
  </si>
  <si>
    <t>0203</t>
  </si>
  <si>
    <t>Воинский учет</t>
  </si>
  <si>
    <t>0107</t>
  </si>
  <si>
    <t>0505</t>
  </si>
  <si>
    <t>Резерв</t>
  </si>
  <si>
    <t>Безвоздмездные</t>
  </si>
  <si>
    <t xml:space="preserve">водоснабжение </t>
  </si>
  <si>
    <t>Дополнительная оплата труда (вознаграждение)</t>
  </si>
  <si>
    <t>Расходы на изготовление печатной продукции и издательскую деятельность</t>
  </si>
  <si>
    <t>Транспортные расходы</t>
  </si>
  <si>
    <t>РзПр</t>
  </si>
  <si>
    <t>Сельскохозяйственный налог</t>
  </si>
  <si>
    <t>Невыясненные поступления</t>
  </si>
  <si>
    <t>Прочие субсидии бюджетам СП</t>
  </si>
  <si>
    <t>Субвенции  бюджетам СП на выполнение передаваемых полномочий субъектов РФ</t>
  </si>
  <si>
    <t>Субвенции бюджетам на ПВУ</t>
  </si>
  <si>
    <t>МБТ из бюджетов муниц. районов</t>
  </si>
  <si>
    <t xml:space="preserve">МБТ </t>
  </si>
  <si>
    <t>Начисления на выплаты по оплате труда</t>
  </si>
  <si>
    <t>Суточные</t>
  </si>
  <si>
    <t>Услуги телефонной связи</t>
  </si>
  <si>
    <t>Коммунальные услуги в т.ч</t>
  </si>
  <si>
    <t>223.1</t>
  </si>
  <si>
    <t>223.2</t>
  </si>
  <si>
    <t>223.3</t>
  </si>
  <si>
    <t>Работы, услуги по содержанию имущ.в т.ч.</t>
  </si>
  <si>
    <t>225.4</t>
  </si>
  <si>
    <t>Ремонт оргтехники</t>
  </si>
  <si>
    <t>Прочие работы, услуги в т.ч.</t>
  </si>
  <si>
    <t xml:space="preserve">Программное обеспечение </t>
  </si>
  <si>
    <t>Спецоценка условий труда</t>
  </si>
  <si>
    <t>Повышение квалификации</t>
  </si>
  <si>
    <t>Антивирус</t>
  </si>
  <si>
    <t>Предрейсовый медосмотр</t>
  </si>
  <si>
    <t>Автострахование</t>
  </si>
  <si>
    <t>Прочие налоги и сборы (транспортный)</t>
  </si>
  <si>
    <t>Штраф</t>
  </si>
  <si>
    <t>Госпошлина</t>
  </si>
  <si>
    <t>Исполнительский сбор</t>
  </si>
  <si>
    <t>291.1</t>
  </si>
  <si>
    <t>291.2</t>
  </si>
  <si>
    <t>291.3</t>
  </si>
  <si>
    <t>Членские взносы</t>
  </si>
  <si>
    <t>Сотовый телефон</t>
  </si>
  <si>
    <t>Ноутбук</t>
  </si>
  <si>
    <t>Автомобиль УАЗ</t>
  </si>
  <si>
    <t>Увеличение стоимости ОС</t>
  </si>
  <si>
    <t>Горюче-смазочные материалы</t>
  </si>
  <si>
    <t>Оборотные запасы (материалы)</t>
  </si>
  <si>
    <t>Субвенции на осуществление в сфере адм.правонарушений</t>
  </si>
  <si>
    <t>Обеспечение деятельности фин., налог.и тамож. органов</t>
  </si>
  <si>
    <t>Перечисление другим бюджетам</t>
  </si>
  <si>
    <t>Староста</t>
  </si>
  <si>
    <t>Отопление муниц. имущ.</t>
  </si>
  <si>
    <t>Тех. инвентаризация</t>
  </si>
  <si>
    <t>Кадастровые работы</t>
  </si>
  <si>
    <t>Межевание зем.уч.</t>
  </si>
  <si>
    <t>Стол комп., аккуст.сист. (ГРАНТ)</t>
  </si>
  <si>
    <t>Противопожарные мероприятия</t>
  </si>
  <si>
    <t>Сигнальн.установка</t>
  </si>
  <si>
    <t>Ранец противопожарный</t>
  </si>
  <si>
    <t>ОБЖ населения</t>
  </si>
  <si>
    <t>Антитеррористическая деятельность</t>
  </si>
  <si>
    <t>Капитальный ремонт</t>
  </si>
  <si>
    <t>225.2</t>
  </si>
  <si>
    <t>Содержание внутрипоселен.дорог</t>
  </si>
  <si>
    <t>Экспертиза</t>
  </si>
  <si>
    <t>Уличное освещение</t>
  </si>
  <si>
    <t>Буртовка свалок</t>
  </si>
  <si>
    <t>Аккарицидная обработка</t>
  </si>
  <si>
    <t>Электротовары</t>
  </si>
  <si>
    <t>Содержание свалок</t>
  </si>
  <si>
    <t>Тех.обслуж.уличного освещения</t>
  </si>
  <si>
    <t>Печатное издание</t>
  </si>
  <si>
    <t>Оборотные запасы (канц., хоз.тов.)</t>
  </si>
  <si>
    <t>Оборотные запасы (сувенир.прод.)</t>
  </si>
  <si>
    <t>Первоначальный план 2020г.</t>
  </si>
  <si>
    <t>Фактическое исполнение 2019г.</t>
  </si>
  <si>
    <t>Субсидии бюджетам СП (дорожная  деятельность)</t>
  </si>
  <si>
    <t>225.3</t>
  </si>
  <si>
    <t>Текущий ремонт (замена окон)</t>
  </si>
  <si>
    <t>225.1</t>
  </si>
  <si>
    <t>226.2</t>
  </si>
  <si>
    <t>Диспансеризация</t>
  </si>
  <si>
    <t>Услуги в целях кап. ремонта</t>
  </si>
  <si>
    <t>Командировочные</t>
  </si>
  <si>
    <t>Обслуж.огнетушителей</t>
  </si>
  <si>
    <t>Ремонт отопления</t>
  </si>
  <si>
    <t>Услуги электрика</t>
  </si>
  <si>
    <t>Медкомиссия</t>
  </si>
  <si>
    <t>Принтер</t>
  </si>
  <si>
    <t xml:space="preserve">Оборотные запасы </t>
  </si>
  <si>
    <t>Примечание : при необходимости добавлять строки</t>
  </si>
  <si>
    <t>Поступления от ден.пожертвований</t>
  </si>
  <si>
    <t>Возврат прочих остатков субсидий</t>
  </si>
  <si>
    <t>Энергоаудит</t>
  </si>
  <si>
    <t>Оценка недвижимости</t>
  </si>
  <si>
    <t>Выполн.других обязательств МО</t>
  </si>
  <si>
    <t>Благоустр.дороги до кладбища</t>
  </si>
  <si>
    <t>Содерж.мест захоронения</t>
  </si>
  <si>
    <t>Обеспечение проведения выборов и референдумов</t>
  </si>
  <si>
    <t>Проведение выборов органов местн.самоупр.</t>
  </si>
  <si>
    <t>Ожидаемое исполнение 2020г.</t>
  </si>
  <si>
    <t>Потребность на 2021г.</t>
  </si>
  <si>
    <t>К утверждению 2021г.</t>
  </si>
  <si>
    <t>Потребность на 2022г.</t>
  </si>
  <si>
    <t>Потребность на 2023г.</t>
  </si>
  <si>
    <t>Содержание мест.администрации</t>
  </si>
  <si>
    <t>Замена сантехники</t>
  </si>
  <si>
    <t>Мебель офисная</t>
  </si>
  <si>
    <t>Аппаратура звуковая</t>
  </si>
  <si>
    <t xml:space="preserve">за капитальный ремонт </t>
  </si>
  <si>
    <t>Уточненный план 01.09.2020г.</t>
  </si>
  <si>
    <t>Фактическое исполнение 01.09.2020г.</t>
  </si>
  <si>
    <t>Субсидии бюджетам сельских поселений на поддержку отрасли культуры</t>
  </si>
  <si>
    <t>Ремонт канализации</t>
  </si>
  <si>
    <t>Текущий ремонт</t>
  </si>
  <si>
    <t>Дорожные знаки</t>
  </si>
  <si>
    <t>Электронные библиотеки</t>
  </si>
  <si>
    <t>Огнетушители</t>
  </si>
  <si>
    <t>Половая рейка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</si>
</sst>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2"/>
      <color theme="1"/>
      <name val="Arial Cyr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2" xfId="0" applyFont="1" applyBorder="1"/>
    <xf numFmtId="164" fontId="2" fillId="4" borderId="2" xfId="0" applyNumberFormat="1" applyFont="1" applyFill="1" applyBorder="1"/>
    <xf numFmtId="49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2" fillId="4" borderId="2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49" fontId="1" fillId="3" borderId="1" xfId="0" applyNumberFormat="1" applyFont="1" applyFill="1" applyBorder="1" applyAlignment="1">
      <alignment horizontal="left" vertical="top"/>
    </xf>
    <xf numFmtId="49" fontId="2" fillId="4" borderId="1" xfId="0" applyNumberFormat="1" applyFont="1" applyFill="1" applyBorder="1" applyAlignment="1">
      <alignment horizontal="left" vertical="top"/>
    </xf>
    <xf numFmtId="0" fontId="2" fillId="5" borderId="1" xfId="0" applyFont="1" applyFill="1" applyBorder="1" applyAlignment="1">
      <alignment horizontal="left" vertical="top"/>
    </xf>
    <xf numFmtId="164" fontId="2" fillId="0" borderId="2" xfId="0" applyNumberFormat="1" applyFont="1" applyBorder="1"/>
    <xf numFmtId="164" fontId="1" fillId="0" borderId="2" xfId="0" applyNumberFormat="1" applyFont="1" applyBorder="1"/>
    <xf numFmtId="164" fontId="2" fillId="2" borderId="1" xfId="0" applyNumberFormat="1" applyFont="1" applyFill="1" applyBorder="1"/>
    <xf numFmtId="164" fontId="1" fillId="0" borderId="1" xfId="0" applyNumberFormat="1" applyFont="1" applyBorder="1"/>
    <xf numFmtId="164" fontId="2" fillId="0" borderId="1" xfId="0" applyNumberFormat="1" applyFont="1" applyBorder="1"/>
    <xf numFmtId="164" fontId="2" fillId="4" borderId="1" xfId="0" applyNumberFormat="1" applyFont="1" applyFill="1" applyBorder="1"/>
    <xf numFmtId="164" fontId="2" fillId="6" borderId="1" xfId="0" applyNumberFormat="1" applyFont="1" applyFill="1" applyBorder="1"/>
    <xf numFmtId="164" fontId="1" fillId="6" borderId="1" xfId="0" applyNumberFormat="1" applyFont="1" applyFill="1" applyBorder="1"/>
    <xf numFmtId="164" fontId="1" fillId="3" borderId="1" xfId="0" applyNumberFormat="1" applyFont="1" applyFill="1" applyBorder="1"/>
    <xf numFmtId="164" fontId="2" fillId="5" borderId="1" xfId="0" applyNumberFormat="1" applyFont="1" applyFill="1" applyBorder="1"/>
    <xf numFmtId="49" fontId="1" fillId="0" borderId="2" xfId="0" applyNumberFormat="1" applyFont="1" applyBorder="1" applyAlignment="1">
      <alignment horizontal="left" vertical="top" wrapText="1"/>
    </xf>
    <xf numFmtId="0" fontId="3" fillId="0" borderId="2" xfId="0" applyFont="1" applyBorder="1"/>
    <xf numFmtId="0" fontId="3" fillId="4" borderId="2" xfId="0" applyFont="1" applyFill="1" applyBorder="1"/>
    <xf numFmtId="49" fontId="4" fillId="2" borderId="1" xfId="0" applyNumberFormat="1" applyFont="1" applyFill="1" applyBorder="1"/>
    <xf numFmtId="49" fontId="3" fillId="0" borderId="1" xfId="0" applyNumberFormat="1" applyFont="1" applyBorder="1"/>
    <xf numFmtId="49" fontId="4" fillId="0" borderId="1" xfId="0" applyNumberFormat="1" applyFont="1" applyBorder="1"/>
    <xf numFmtId="49" fontId="4" fillId="4" borderId="1" xfId="0" applyNumberFormat="1" applyFont="1" applyFill="1" applyBorder="1"/>
    <xf numFmtId="49" fontId="4" fillId="6" borderId="1" xfId="0" applyNumberFormat="1" applyFont="1" applyFill="1" applyBorder="1"/>
    <xf numFmtId="49" fontId="4" fillId="3" borderId="1" xfId="0" applyNumberFormat="1" applyFont="1" applyFill="1" applyBorder="1"/>
    <xf numFmtId="49" fontId="4" fillId="5" borderId="1" xfId="0" applyNumberFormat="1" applyFont="1" applyFill="1" applyBorder="1"/>
    <xf numFmtId="49" fontId="3" fillId="2" borderId="1" xfId="0" applyNumberFormat="1" applyFont="1" applyFill="1" applyBorder="1"/>
    <xf numFmtId="164" fontId="1" fillId="2" borderId="1" xfId="0" applyNumberFormat="1" applyFont="1" applyFill="1" applyBorder="1"/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4" borderId="2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1" fillId="4" borderId="1" xfId="0" applyFont="1" applyFill="1" applyBorder="1" applyAlignment="1">
      <alignment horizontal="right"/>
    </xf>
    <xf numFmtId="0" fontId="1" fillId="6" borderId="1" xfId="0" applyFont="1" applyFill="1" applyBorder="1" applyAlignment="1">
      <alignment horizontal="right"/>
    </xf>
    <xf numFmtId="0" fontId="1" fillId="3" borderId="1" xfId="0" applyFont="1" applyFill="1" applyBorder="1" applyAlignment="1">
      <alignment horizontal="right"/>
    </xf>
    <xf numFmtId="0" fontId="1" fillId="5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vertical="center"/>
    </xf>
    <xf numFmtId="0" fontId="1" fillId="0" borderId="0" xfId="0" applyFont="1"/>
    <xf numFmtId="0" fontId="5" fillId="0" borderId="0" xfId="0" applyFont="1"/>
    <xf numFmtId="164" fontId="1" fillId="6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top"/>
    </xf>
    <xf numFmtId="0" fontId="1" fillId="6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center" wrapText="1"/>
    </xf>
    <xf numFmtId="0" fontId="3" fillId="0" borderId="0" xfId="0" applyFont="1"/>
    <xf numFmtId="0" fontId="1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/>
    <xf numFmtId="49" fontId="3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/>
    </xf>
    <xf numFmtId="164" fontId="5" fillId="0" borderId="1" xfId="0" applyNumberFormat="1" applyFont="1" applyBorder="1"/>
    <xf numFmtId="164" fontId="1" fillId="4" borderId="1" xfId="0" applyNumberFormat="1" applyFont="1" applyFill="1" applyBorder="1"/>
    <xf numFmtId="0" fontId="1" fillId="0" borderId="1" xfId="0" applyFont="1" applyBorder="1"/>
    <xf numFmtId="9" fontId="1" fillId="0" borderId="0" xfId="0" applyNumberFormat="1" applyFont="1"/>
    <xf numFmtId="164" fontId="1" fillId="5" borderId="1" xfId="0" applyNumberFormat="1" applyFont="1" applyFill="1" applyBorder="1"/>
    <xf numFmtId="0" fontId="1" fillId="0" borderId="0" xfId="0" applyFont="1" applyAlignment="1">
      <alignment horizontal="right"/>
    </xf>
    <xf numFmtId="0" fontId="2" fillId="6" borderId="1" xfId="0" applyFont="1" applyFill="1" applyBorder="1" applyAlignment="1">
      <alignment horizontal="right"/>
    </xf>
    <xf numFmtId="164" fontId="1" fillId="0" borderId="1" xfId="0" applyNumberFormat="1" applyFont="1" applyFill="1" applyBorder="1"/>
    <xf numFmtId="164" fontId="5" fillId="0" borderId="1" xfId="0" applyNumberFormat="1" applyFont="1" applyFill="1" applyBorder="1"/>
    <xf numFmtId="164" fontId="1" fillId="0" borderId="2" xfId="0" applyNumberFormat="1" applyFont="1" applyFill="1" applyBorder="1"/>
    <xf numFmtId="164" fontId="5" fillId="0" borderId="2" xfId="0" applyNumberFormat="1" applyFont="1" applyFill="1" applyBorder="1"/>
    <xf numFmtId="0" fontId="1" fillId="0" borderId="2" xfId="0" applyFont="1" applyBorder="1" applyAlignment="1">
      <alignment horizontal="left" vertical="top" wrapText="1"/>
    </xf>
    <xf numFmtId="0" fontId="1" fillId="0" borderId="0" xfId="0" applyFont="1" applyBorder="1" applyAlignment="1"/>
    <xf numFmtId="0" fontId="1" fillId="0" borderId="0" xfId="0" applyFont="1" applyBorder="1"/>
    <xf numFmtId="0" fontId="7" fillId="0" borderId="0" xfId="0" applyFont="1"/>
    <xf numFmtId="49" fontId="8" fillId="0" borderId="1" xfId="0" applyNumberFormat="1" applyFont="1" applyBorder="1" applyAlignment="1">
      <alignment horizontal="center" vertical="top" wrapText="1"/>
    </xf>
    <xf numFmtId="164" fontId="9" fillId="0" borderId="2" xfId="0" applyNumberFormat="1" applyFont="1" applyBorder="1"/>
    <xf numFmtId="164" fontId="8" fillId="0" borderId="1" xfId="0" applyNumberFormat="1" applyFont="1" applyBorder="1"/>
    <xf numFmtId="164" fontId="8" fillId="0" borderId="1" xfId="0" applyNumberFormat="1" applyFont="1" applyFill="1" applyBorder="1"/>
    <xf numFmtId="164" fontId="8" fillId="0" borderId="2" xfId="0" applyNumberFormat="1" applyFont="1" applyFill="1" applyBorder="1"/>
    <xf numFmtId="164" fontId="9" fillId="4" borderId="2" xfId="0" applyNumberFormat="1" applyFont="1" applyFill="1" applyBorder="1"/>
    <xf numFmtId="0" fontId="8" fillId="0" borderId="1" xfId="0" applyFont="1" applyBorder="1"/>
    <xf numFmtId="164" fontId="9" fillId="2" borderId="1" xfId="0" applyNumberFormat="1" applyFont="1" applyFill="1" applyBorder="1"/>
    <xf numFmtId="164" fontId="9" fillId="0" borderId="1" xfId="0" applyNumberFormat="1" applyFont="1" applyBorder="1"/>
    <xf numFmtId="164" fontId="8" fillId="6" borderId="1" xfId="0" applyNumberFormat="1" applyFont="1" applyFill="1" applyBorder="1"/>
    <xf numFmtId="164" fontId="9" fillId="4" borderId="1" xfId="0" applyNumberFormat="1" applyFont="1" applyFill="1" applyBorder="1"/>
    <xf numFmtId="164" fontId="8" fillId="4" borderId="1" xfId="0" applyNumberFormat="1" applyFont="1" applyFill="1" applyBorder="1"/>
    <xf numFmtId="164" fontId="8" fillId="3" borderId="1" xfId="0" applyNumberFormat="1" applyFont="1" applyFill="1" applyBorder="1"/>
    <xf numFmtId="164" fontId="8" fillId="5" borderId="1" xfId="0" applyNumberFormat="1" applyFont="1" applyFill="1" applyBorder="1"/>
    <xf numFmtId="164" fontId="8" fillId="2" borderId="1" xfId="0" applyNumberFormat="1" applyFont="1" applyFill="1" applyBorder="1"/>
    <xf numFmtId="0" fontId="8" fillId="0" borderId="0" xfId="0" applyFont="1" applyAlignment="1">
      <alignment horizontal="justify" vertical="top"/>
    </xf>
    <xf numFmtId="0" fontId="8" fillId="0" borderId="0" xfId="0" applyFont="1"/>
    <xf numFmtId="0" fontId="8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justify" vertical="top"/>
    </xf>
    <xf numFmtId="0" fontId="1" fillId="0" borderId="0" xfId="0" applyFont="1" applyAlignment="1">
      <alignment horizontal="justify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4"/>
  <sheetViews>
    <sheetView tabSelected="1" view="pageBreakPreview" zoomScale="70" zoomScaleSheetLayoutView="70" workbookViewId="0">
      <selection activeCell="I100" sqref="I100"/>
    </sheetView>
  </sheetViews>
  <sheetFormatPr defaultRowHeight="18.75" x14ac:dyDescent="0.3"/>
  <cols>
    <col min="1" max="1" width="5.21875" style="57" customWidth="1"/>
    <col min="2" max="2" width="37" style="58" customWidth="1"/>
    <col min="3" max="3" width="8.109375" style="70" customWidth="1"/>
    <col min="4" max="4" width="12.44140625" style="48" customWidth="1"/>
    <col min="5" max="5" width="14.44140625" style="48" customWidth="1"/>
    <col min="6" max="7" width="12.44140625" style="96" customWidth="1"/>
    <col min="8" max="8" width="13.109375" style="96" customWidth="1"/>
    <col min="9" max="9" width="13.6640625" style="48" customWidth="1"/>
    <col min="10" max="10" width="13" style="48" customWidth="1"/>
    <col min="11" max="11" width="13.44140625" style="48" customWidth="1"/>
    <col min="12" max="12" width="12.77734375" style="49" customWidth="1"/>
    <col min="13" max="16384" width="8.88671875" style="49"/>
  </cols>
  <sheetData>
    <row r="1" spans="1:12" x14ac:dyDescent="0.3">
      <c r="B1" s="58" t="s">
        <v>41</v>
      </c>
      <c r="C1" s="59"/>
      <c r="D1" s="60"/>
      <c r="E1" s="60"/>
      <c r="F1" s="79"/>
      <c r="G1" s="79"/>
      <c r="H1" s="79"/>
      <c r="I1" s="60"/>
    </row>
    <row r="3" spans="1:12" s="64" customFormat="1" ht="98.25" customHeight="1" x14ac:dyDescent="0.2">
      <c r="A3" s="61" t="s">
        <v>55</v>
      </c>
      <c r="B3" s="62" t="s">
        <v>19</v>
      </c>
      <c r="C3" s="63" t="s">
        <v>25</v>
      </c>
      <c r="D3" s="3" t="s">
        <v>122</v>
      </c>
      <c r="E3" s="3" t="s">
        <v>121</v>
      </c>
      <c r="F3" s="80" t="s">
        <v>157</v>
      </c>
      <c r="G3" s="80" t="s">
        <v>158</v>
      </c>
      <c r="H3" s="80" t="s">
        <v>147</v>
      </c>
      <c r="I3" s="3" t="s">
        <v>148</v>
      </c>
      <c r="J3" s="3" t="s">
        <v>149</v>
      </c>
      <c r="K3" s="3" t="s">
        <v>150</v>
      </c>
      <c r="L3" s="3" t="s">
        <v>151</v>
      </c>
    </row>
    <row r="4" spans="1:12" x14ac:dyDescent="0.3">
      <c r="A4" s="25"/>
      <c r="B4" s="4" t="s">
        <v>0</v>
      </c>
      <c r="C4" s="37"/>
      <c r="D4" s="14">
        <f t="shared" ref="D4:L4" si="0">SUM(D5:D15)</f>
        <v>937.12299999999993</v>
      </c>
      <c r="E4" s="14">
        <f t="shared" si="0"/>
        <v>976.8</v>
      </c>
      <c r="F4" s="81">
        <f t="shared" si="0"/>
        <v>1151.2729999999999</v>
      </c>
      <c r="G4" s="81">
        <f t="shared" si="0"/>
        <v>796.19900000000007</v>
      </c>
      <c r="H4" s="81">
        <f t="shared" ref="H4" si="1">SUM(H5:H15)</f>
        <v>1151.2729999999999</v>
      </c>
      <c r="I4" s="14">
        <f t="shared" si="0"/>
        <v>646.6</v>
      </c>
      <c r="J4" s="14">
        <f t="shared" si="0"/>
        <v>646.6</v>
      </c>
      <c r="K4" s="14">
        <f t="shared" si="0"/>
        <v>676.69999999999993</v>
      </c>
      <c r="L4" s="14">
        <f t="shared" si="0"/>
        <v>706.1</v>
      </c>
    </row>
    <row r="5" spans="1:12" x14ac:dyDescent="0.3">
      <c r="A5" s="25"/>
      <c r="B5" s="4" t="s">
        <v>26</v>
      </c>
      <c r="C5" s="37"/>
      <c r="D5" s="15">
        <v>244.57900000000001</v>
      </c>
      <c r="E5" s="17">
        <v>250</v>
      </c>
      <c r="F5" s="82">
        <v>250</v>
      </c>
      <c r="G5" s="82">
        <v>175.428</v>
      </c>
      <c r="H5" s="82">
        <v>250</v>
      </c>
      <c r="I5" s="17">
        <v>235.5</v>
      </c>
      <c r="J5" s="17">
        <v>235.5</v>
      </c>
      <c r="K5" s="17">
        <v>250.2</v>
      </c>
      <c r="L5" s="65">
        <v>265.7</v>
      </c>
    </row>
    <row r="6" spans="1:12" x14ac:dyDescent="0.3">
      <c r="A6" s="25"/>
      <c r="B6" s="4" t="s">
        <v>36</v>
      </c>
      <c r="C6" s="37"/>
      <c r="D6" s="15">
        <v>399.601</v>
      </c>
      <c r="E6" s="17">
        <v>391.7</v>
      </c>
      <c r="F6" s="82">
        <v>391.7</v>
      </c>
      <c r="G6" s="82">
        <v>222.654</v>
      </c>
      <c r="H6" s="82">
        <v>391.7</v>
      </c>
      <c r="I6" s="17"/>
      <c r="J6" s="17"/>
      <c r="K6" s="17"/>
      <c r="L6" s="65"/>
    </row>
    <row r="7" spans="1:12" x14ac:dyDescent="0.3">
      <c r="A7" s="25"/>
      <c r="B7" s="4" t="s">
        <v>56</v>
      </c>
      <c r="C7" s="37"/>
      <c r="D7" s="15">
        <v>162.32599999999999</v>
      </c>
      <c r="E7" s="17">
        <v>163.4</v>
      </c>
      <c r="F7" s="82">
        <v>250.5</v>
      </c>
      <c r="G7" s="82">
        <v>250.48599999999999</v>
      </c>
      <c r="H7" s="82">
        <v>250.5</v>
      </c>
      <c r="I7" s="17">
        <v>263</v>
      </c>
      <c r="J7" s="17">
        <v>263</v>
      </c>
      <c r="K7" s="17">
        <v>271.7</v>
      </c>
      <c r="L7" s="65">
        <v>280.8</v>
      </c>
    </row>
    <row r="8" spans="1:12" x14ac:dyDescent="0.3">
      <c r="A8" s="25"/>
      <c r="B8" s="4" t="s">
        <v>27</v>
      </c>
      <c r="C8" s="37"/>
      <c r="D8" s="15">
        <v>14.117000000000001</v>
      </c>
      <c r="E8" s="17">
        <v>13.3</v>
      </c>
      <c r="F8" s="82">
        <v>13.3</v>
      </c>
      <c r="G8" s="82">
        <v>0.56699999999999995</v>
      </c>
      <c r="H8" s="82">
        <v>13.3</v>
      </c>
      <c r="I8" s="17">
        <v>17.100000000000001</v>
      </c>
      <c r="J8" s="17">
        <v>17.100000000000001</v>
      </c>
      <c r="K8" s="17">
        <v>18.8</v>
      </c>
      <c r="L8" s="65">
        <v>20.6</v>
      </c>
    </row>
    <row r="9" spans="1:12" x14ac:dyDescent="0.3">
      <c r="A9" s="25"/>
      <c r="B9" s="4" t="s">
        <v>28</v>
      </c>
      <c r="C9" s="37"/>
      <c r="D9" s="15">
        <v>72.921999999999997</v>
      </c>
      <c r="E9" s="17">
        <v>102.4</v>
      </c>
      <c r="F9" s="82">
        <v>102.4</v>
      </c>
      <c r="G9" s="82">
        <v>20.739000000000001</v>
      </c>
      <c r="H9" s="82">
        <v>102.4</v>
      </c>
      <c r="I9" s="17">
        <v>75</v>
      </c>
      <c r="J9" s="17">
        <v>75</v>
      </c>
      <c r="K9" s="17">
        <v>80</v>
      </c>
      <c r="L9" s="65">
        <v>83</v>
      </c>
    </row>
    <row r="10" spans="1:12" x14ac:dyDescent="0.3">
      <c r="A10" s="25"/>
      <c r="B10" s="4" t="s">
        <v>29</v>
      </c>
      <c r="C10" s="37"/>
      <c r="D10" s="15">
        <v>9.7520000000000007</v>
      </c>
      <c r="E10" s="17">
        <v>56</v>
      </c>
      <c r="F10" s="82">
        <v>143.37299999999999</v>
      </c>
      <c r="G10" s="82">
        <v>134.548</v>
      </c>
      <c r="H10" s="82">
        <v>143.37299999999999</v>
      </c>
      <c r="I10" s="17">
        <v>56</v>
      </c>
      <c r="J10" s="17">
        <v>56</v>
      </c>
      <c r="K10" s="17">
        <v>56</v>
      </c>
      <c r="L10" s="65">
        <v>56</v>
      </c>
    </row>
    <row r="11" spans="1:12" ht="37.5" x14ac:dyDescent="0.3">
      <c r="A11" s="25"/>
      <c r="B11" s="53" t="s">
        <v>40</v>
      </c>
      <c r="C11" s="37"/>
      <c r="D11" s="15">
        <v>5.0839999999999996</v>
      </c>
      <c r="E11" s="17"/>
      <c r="F11" s="82"/>
      <c r="G11" s="82"/>
      <c r="H11" s="82"/>
      <c r="I11" s="17"/>
      <c r="J11" s="17"/>
      <c r="K11" s="17"/>
      <c r="L11" s="65"/>
    </row>
    <row r="12" spans="1:12" x14ac:dyDescent="0.3">
      <c r="A12" s="25"/>
      <c r="B12" s="4" t="s">
        <v>57</v>
      </c>
      <c r="C12" s="37"/>
      <c r="D12" s="15">
        <v>28.742000000000001</v>
      </c>
      <c r="E12" s="17"/>
      <c r="F12" s="82"/>
      <c r="G12" s="82">
        <v>-8.2230000000000008</v>
      </c>
      <c r="H12" s="82"/>
      <c r="I12" s="17"/>
      <c r="J12" s="17"/>
      <c r="K12" s="17"/>
      <c r="L12" s="65"/>
    </row>
    <row r="13" spans="1:12" hidden="1" x14ac:dyDescent="0.3">
      <c r="A13" s="25"/>
      <c r="B13" s="4" t="s">
        <v>30</v>
      </c>
      <c r="C13" s="37"/>
      <c r="D13" s="15"/>
      <c r="E13" s="17"/>
      <c r="F13" s="82"/>
      <c r="G13" s="82"/>
      <c r="H13" s="82"/>
      <c r="I13" s="17"/>
      <c r="J13" s="17"/>
      <c r="K13" s="17"/>
      <c r="L13" s="65"/>
    </row>
    <row r="14" spans="1:12" hidden="1" x14ac:dyDescent="0.3">
      <c r="A14" s="25"/>
      <c r="B14" s="4" t="s">
        <v>31</v>
      </c>
      <c r="C14" s="37"/>
      <c r="D14" s="15"/>
      <c r="E14" s="17"/>
      <c r="F14" s="82"/>
      <c r="G14" s="82"/>
      <c r="H14" s="82"/>
      <c r="I14" s="17"/>
      <c r="J14" s="17"/>
      <c r="K14" s="17"/>
      <c r="L14" s="65"/>
    </row>
    <row r="15" spans="1:12" hidden="1" x14ac:dyDescent="0.3">
      <c r="A15" s="25"/>
      <c r="B15" s="4" t="s">
        <v>32</v>
      </c>
      <c r="C15" s="37"/>
      <c r="D15" s="15"/>
      <c r="E15" s="17"/>
      <c r="F15" s="82"/>
      <c r="G15" s="82"/>
      <c r="H15" s="82"/>
      <c r="I15" s="17"/>
      <c r="J15" s="17"/>
      <c r="K15" s="17"/>
      <c r="L15" s="65"/>
    </row>
    <row r="16" spans="1:12" x14ac:dyDescent="0.3">
      <c r="A16" s="25"/>
      <c r="B16" s="54" t="s">
        <v>50</v>
      </c>
      <c r="C16" s="37"/>
      <c r="D16" s="14">
        <f t="shared" ref="D16:L16" si="2">SUM(D17:D26)</f>
        <v>13120.353999999999</v>
      </c>
      <c r="E16" s="14">
        <f t="shared" si="2"/>
        <v>15661.264000000001</v>
      </c>
      <c r="F16" s="81">
        <f t="shared" si="2"/>
        <v>12527.948</v>
      </c>
      <c r="G16" s="81">
        <f t="shared" si="2"/>
        <v>8302.4440000000013</v>
      </c>
      <c r="H16" s="81">
        <f t="shared" ref="H16" si="3">SUM(H17:H26)</f>
        <v>12527.948</v>
      </c>
      <c r="I16" s="14">
        <f t="shared" si="2"/>
        <v>8831.9639999999999</v>
      </c>
      <c r="J16" s="14">
        <f t="shared" si="2"/>
        <v>0</v>
      </c>
      <c r="K16" s="14">
        <f t="shared" si="2"/>
        <v>3849.7000000000003</v>
      </c>
      <c r="L16" s="14">
        <f t="shared" si="2"/>
        <v>0</v>
      </c>
    </row>
    <row r="17" spans="1:12" x14ac:dyDescent="0.3">
      <c r="A17" s="25"/>
      <c r="B17" s="4" t="s">
        <v>37</v>
      </c>
      <c r="C17" s="37"/>
      <c r="D17" s="15">
        <v>3774.1</v>
      </c>
      <c r="E17" s="72">
        <v>3940.4</v>
      </c>
      <c r="F17" s="83">
        <v>3940.4</v>
      </c>
      <c r="G17" s="83">
        <v>2627.16</v>
      </c>
      <c r="H17" s="83">
        <v>3940.4</v>
      </c>
      <c r="I17" s="72">
        <v>3863.9</v>
      </c>
      <c r="J17" s="72"/>
      <c r="K17" s="72">
        <v>3746.3</v>
      </c>
      <c r="L17" s="73"/>
    </row>
    <row r="18" spans="1:12" ht="41.25" customHeight="1" x14ac:dyDescent="0.3">
      <c r="A18" s="25"/>
      <c r="B18" s="76" t="s">
        <v>123</v>
      </c>
      <c r="C18" s="37"/>
      <c r="D18" s="15"/>
      <c r="E18" s="72">
        <v>4561.3</v>
      </c>
      <c r="F18" s="83">
        <v>400.57900000000001</v>
      </c>
      <c r="G18" s="83">
        <v>400.57900000000001</v>
      </c>
      <c r="H18" s="83">
        <v>400.57900000000001</v>
      </c>
      <c r="I18" s="72">
        <v>4868.5</v>
      </c>
      <c r="J18" s="72"/>
      <c r="K18" s="72"/>
      <c r="L18" s="73"/>
    </row>
    <row r="19" spans="1:12" x14ac:dyDescent="0.3">
      <c r="A19" s="25"/>
      <c r="B19" s="4" t="s">
        <v>58</v>
      </c>
      <c r="C19" s="37"/>
      <c r="D19" s="15">
        <v>90</v>
      </c>
      <c r="E19" s="74">
        <v>7063.2</v>
      </c>
      <c r="F19" s="84">
        <v>7972.3509999999997</v>
      </c>
      <c r="G19" s="84">
        <v>5084.3509999999997</v>
      </c>
      <c r="H19" s="84">
        <v>7972.3509999999997</v>
      </c>
      <c r="I19" s="74"/>
      <c r="J19" s="74"/>
      <c r="K19" s="74"/>
      <c r="L19" s="75"/>
    </row>
    <row r="20" spans="1:12" ht="61.5" customHeight="1" x14ac:dyDescent="0.3">
      <c r="A20" s="25"/>
      <c r="B20" s="24" t="s">
        <v>59</v>
      </c>
      <c r="C20" s="37"/>
      <c r="D20" s="15">
        <v>0.1</v>
      </c>
      <c r="E20" s="72">
        <v>0.1</v>
      </c>
      <c r="F20" s="83">
        <v>0.1</v>
      </c>
      <c r="G20" s="83">
        <v>0.1</v>
      </c>
      <c r="H20" s="83">
        <v>0.1</v>
      </c>
      <c r="I20" s="72">
        <v>0.1</v>
      </c>
      <c r="J20" s="72"/>
      <c r="K20" s="72">
        <v>0.1</v>
      </c>
      <c r="L20" s="73"/>
    </row>
    <row r="21" spans="1:12" x14ac:dyDescent="0.3">
      <c r="A21" s="25"/>
      <c r="B21" s="5" t="s">
        <v>60</v>
      </c>
      <c r="C21" s="37"/>
      <c r="D21" s="15">
        <v>92.745000000000005</v>
      </c>
      <c r="E21" s="72">
        <v>96.263999999999996</v>
      </c>
      <c r="F21" s="83">
        <v>96.263999999999996</v>
      </c>
      <c r="G21" s="83">
        <v>72</v>
      </c>
      <c r="H21" s="83">
        <v>96.263999999999996</v>
      </c>
      <c r="I21" s="72">
        <v>99.463999999999999</v>
      </c>
      <c r="J21" s="72"/>
      <c r="K21" s="72">
        <v>103.3</v>
      </c>
      <c r="L21" s="73"/>
    </row>
    <row r="22" spans="1:12" x14ac:dyDescent="0.3">
      <c r="A22" s="25"/>
      <c r="B22" s="4" t="s">
        <v>138</v>
      </c>
      <c r="C22" s="37"/>
      <c r="D22" s="15"/>
      <c r="E22" s="72"/>
      <c r="F22" s="83">
        <v>88.5</v>
      </c>
      <c r="G22" s="83">
        <v>88.5</v>
      </c>
      <c r="H22" s="83">
        <v>88.5</v>
      </c>
      <c r="I22" s="72"/>
      <c r="J22" s="72"/>
      <c r="K22" s="72"/>
      <c r="L22" s="73"/>
    </row>
    <row r="23" spans="1:12" ht="39.75" customHeight="1" x14ac:dyDescent="0.3">
      <c r="A23" s="25"/>
      <c r="B23" s="76" t="s">
        <v>159</v>
      </c>
      <c r="C23" s="37"/>
      <c r="D23" s="15"/>
      <c r="E23" s="72"/>
      <c r="F23" s="83">
        <v>29.754000000000001</v>
      </c>
      <c r="G23" s="83">
        <v>29.754000000000001</v>
      </c>
      <c r="H23" s="83">
        <v>29.754000000000001</v>
      </c>
      <c r="I23" s="72"/>
      <c r="J23" s="72"/>
      <c r="K23" s="72"/>
      <c r="L23" s="73"/>
    </row>
    <row r="24" spans="1:12" x14ac:dyDescent="0.3">
      <c r="A24" s="25"/>
      <c r="B24" s="4" t="s">
        <v>139</v>
      </c>
      <c r="C24" s="37"/>
      <c r="D24" s="15"/>
      <c r="E24" s="72"/>
      <c r="F24" s="83"/>
      <c r="G24" s="83"/>
      <c r="H24" s="83"/>
      <c r="I24" s="72"/>
      <c r="J24" s="72"/>
      <c r="K24" s="72"/>
      <c r="L24" s="73"/>
    </row>
    <row r="25" spans="1:12" x14ac:dyDescent="0.3">
      <c r="A25" s="25"/>
      <c r="B25" s="4" t="s">
        <v>61</v>
      </c>
      <c r="C25" s="37"/>
      <c r="D25" s="15">
        <v>172.5</v>
      </c>
      <c r="E25" s="72"/>
      <c r="F25" s="83"/>
      <c r="G25" s="83"/>
      <c r="H25" s="83"/>
      <c r="I25" s="72"/>
      <c r="J25" s="72"/>
      <c r="K25" s="72"/>
      <c r="L25" s="73"/>
    </row>
    <row r="26" spans="1:12" x14ac:dyDescent="0.3">
      <c r="A26" s="25"/>
      <c r="B26" s="4" t="s">
        <v>62</v>
      </c>
      <c r="C26" s="37"/>
      <c r="D26" s="15">
        <v>8990.9089999999997</v>
      </c>
      <c r="E26" s="72"/>
      <c r="F26" s="83"/>
      <c r="G26" s="83"/>
      <c r="H26" s="83"/>
      <c r="I26" s="72"/>
      <c r="J26" s="72"/>
      <c r="K26" s="72"/>
      <c r="L26" s="73"/>
    </row>
    <row r="27" spans="1:12" x14ac:dyDescent="0.3">
      <c r="A27" s="26"/>
      <c r="B27" s="6" t="s">
        <v>1</v>
      </c>
      <c r="C27" s="38"/>
      <c r="D27" s="2">
        <f t="shared" ref="D27:L27" si="4">D4+D16</f>
        <v>14057.476999999999</v>
      </c>
      <c r="E27" s="2">
        <f t="shared" si="4"/>
        <v>16638.064000000002</v>
      </c>
      <c r="F27" s="85">
        <f t="shared" si="4"/>
        <v>13679.221</v>
      </c>
      <c r="G27" s="85">
        <f t="shared" si="4"/>
        <v>9098.6430000000018</v>
      </c>
      <c r="H27" s="85">
        <f t="shared" ref="H27" si="5">H4+H16</f>
        <v>13679.221</v>
      </c>
      <c r="I27" s="2">
        <f t="shared" si="4"/>
        <v>9478.5640000000003</v>
      </c>
      <c r="J27" s="2">
        <f t="shared" si="4"/>
        <v>646.6</v>
      </c>
      <c r="K27" s="2">
        <f t="shared" si="4"/>
        <v>4526.4000000000005</v>
      </c>
      <c r="L27" s="2">
        <f t="shared" si="4"/>
        <v>706.1</v>
      </c>
    </row>
    <row r="28" spans="1:12" x14ac:dyDescent="0.3">
      <c r="A28" s="25"/>
      <c r="B28" s="4"/>
      <c r="C28" s="37"/>
      <c r="D28" s="1">
        <v>14057.477000000001</v>
      </c>
      <c r="E28" s="67">
        <v>16638.063999999998</v>
      </c>
      <c r="F28" s="86">
        <v>13550.422</v>
      </c>
      <c r="G28" s="86">
        <v>5291.6310000000003</v>
      </c>
      <c r="H28" s="86">
        <v>13550.422</v>
      </c>
      <c r="I28" s="67"/>
      <c r="J28" s="67"/>
    </row>
    <row r="29" spans="1:12" x14ac:dyDescent="0.3">
      <c r="A29" s="27" t="s">
        <v>2</v>
      </c>
      <c r="B29" s="7" t="s">
        <v>3</v>
      </c>
      <c r="C29" s="39"/>
      <c r="D29" s="16">
        <f t="shared" ref="D29:J29" si="6">SUM(D30+D31)</f>
        <v>691.60299999999995</v>
      </c>
      <c r="E29" s="16">
        <f t="shared" si="6"/>
        <v>718.2</v>
      </c>
      <c r="F29" s="87">
        <f t="shared" si="6"/>
        <v>718.2</v>
      </c>
      <c r="G29" s="87">
        <f t="shared" si="6"/>
        <v>457.36400000000003</v>
      </c>
      <c r="H29" s="87">
        <f t="shared" ref="H29" si="7">SUM(H30+H31)</f>
        <v>718.2</v>
      </c>
      <c r="I29" s="16">
        <f t="shared" si="6"/>
        <v>739.92100000000005</v>
      </c>
      <c r="J29" s="16">
        <f t="shared" si="6"/>
        <v>0</v>
      </c>
    </row>
    <row r="30" spans="1:12" x14ac:dyDescent="0.3">
      <c r="A30" s="28"/>
      <c r="B30" s="8" t="s">
        <v>4</v>
      </c>
      <c r="C30" s="36">
        <v>211</v>
      </c>
      <c r="D30" s="17">
        <v>531.18499999999995</v>
      </c>
      <c r="E30" s="17">
        <v>551.70000000000005</v>
      </c>
      <c r="F30" s="82">
        <v>551.70000000000005</v>
      </c>
      <c r="G30" s="82">
        <v>351.27800000000002</v>
      </c>
      <c r="H30" s="82">
        <v>551.70000000000005</v>
      </c>
      <c r="I30" s="17">
        <v>568.29100000000005</v>
      </c>
      <c r="J30" s="17"/>
    </row>
    <row r="31" spans="1:12" x14ac:dyDescent="0.3">
      <c r="A31" s="28"/>
      <c r="B31" s="8" t="s">
        <v>63</v>
      </c>
      <c r="C31" s="36">
        <v>213</v>
      </c>
      <c r="D31" s="17">
        <v>160.41800000000001</v>
      </c>
      <c r="E31" s="17">
        <v>166.5</v>
      </c>
      <c r="F31" s="82">
        <v>166.5</v>
      </c>
      <c r="G31" s="82">
        <v>106.086</v>
      </c>
      <c r="H31" s="82">
        <v>166.5</v>
      </c>
      <c r="I31" s="17">
        <v>171.63</v>
      </c>
      <c r="J31" s="17"/>
    </row>
    <row r="32" spans="1:12" x14ac:dyDescent="0.3">
      <c r="A32" s="27" t="s">
        <v>5</v>
      </c>
      <c r="B32" s="7" t="s">
        <v>152</v>
      </c>
      <c r="C32" s="39"/>
      <c r="D32" s="16">
        <f t="shared" ref="D32:J32" si="8">SUM(D33+D34+D35+D36+D40+D44+D52+D53+D61+D65)</f>
        <v>2960.2360000000003</v>
      </c>
      <c r="E32" s="16">
        <f t="shared" si="8"/>
        <v>2179.1</v>
      </c>
      <c r="F32" s="87">
        <f t="shared" si="8"/>
        <v>2207.1</v>
      </c>
      <c r="G32" s="87">
        <f t="shared" si="8"/>
        <v>1411.3689999999999</v>
      </c>
      <c r="H32" s="87">
        <f t="shared" si="8"/>
        <v>2207.1</v>
      </c>
      <c r="I32" s="16">
        <f t="shared" si="8"/>
        <v>2256.34</v>
      </c>
      <c r="J32" s="16">
        <f t="shared" si="8"/>
        <v>0</v>
      </c>
    </row>
    <row r="33" spans="1:11" x14ac:dyDescent="0.3">
      <c r="A33" s="28"/>
      <c r="B33" s="8" t="s">
        <v>4</v>
      </c>
      <c r="C33" s="44">
        <v>211</v>
      </c>
      <c r="D33" s="18">
        <v>1164.4670000000001</v>
      </c>
      <c r="E33" s="18">
        <v>1056.8</v>
      </c>
      <c r="F33" s="88">
        <v>1056.8</v>
      </c>
      <c r="G33" s="88">
        <v>743.69399999999996</v>
      </c>
      <c r="H33" s="88">
        <v>1056.8</v>
      </c>
      <c r="I33" s="18">
        <v>1084.1300000000001</v>
      </c>
      <c r="J33" s="17"/>
    </row>
    <row r="34" spans="1:11" x14ac:dyDescent="0.3">
      <c r="A34" s="28"/>
      <c r="B34" s="8" t="s">
        <v>63</v>
      </c>
      <c r="C34" s="44">
        <v>213</v>
      </c>
      <c r="D34" s="18">
        <v>345.29599999999999</v>
      </c>
      <c r="E34" s="18">
        <v>319</v>
      </c>
      <c r="F34" s="88">
        <v>319</v>
      </c>
      <c r="G34" s="88">
        <v>218.33500000000001</v>
      </c>
      <c r="H34" s="88">
        <v>319</v>
      </c>
      <c r="I34" s="18">
        <v>327.41000000000003</v>
      </c>
      <c r="J34" s="17"/>
    </row>
    <row r="35" spans="1:11" x14ac:dyDescent="0.3">
      <c r="A35" s="28"/>
      <c r="B35" s="8" t="s">
        <v>65</v>
      </c>
      <c r="C35" s="44">
        <v>221</v>
      </c>
      <c r="D35" s="18">
        <v>58.595999999999997</v>
      </c>
      <c r="E35" s="18">
        <v>61</v>
      </c>
      <c r="F35" s="88">
        <v>86</v>
      </c>
      <c r="G35" s="88">
        <v>47.366999999999997</v>
      </c>
      <c r="H35" s="88">
        <v>86</v>
      </c>
      <c r="I35" s="18">
        <v>80</v>
      </c>
      <c r="J35" s="18"/>
    </row>
    <row r="36" spans="1:11" x14ac:dyDescent="0.3">
      <c r="A36" s="28"/>
      <c r="B36" s="8" t="s">
        <v>66</v>
      </c>
      <c r="C36" s="44">
        <v>223</v>
      </c>
      <c r="D36" s="18">
        <f>SUM(D38+D37+D39)</f>
        <v>174</v>
      </c>
      <c r="E36" s="18">
        <f t="shared" ref="E36:J36" si="9">SUM(E38+E37+E39)</f>
        <v>187.8</v>
      </c>
      <c r="F36" s="88">
        <f t="shared" si="9"/>
        <v>187.8</v>
      </c>
      <c r="G36" s="88">
        <f t="shared" si="9"/>
        <v>102.232</v>
      </c>
      <c r="H36" s="88">
        <f t="shared" ref="H36" si="10">SUM(H38+H37+H39)</f>
        <v>187.8</v>
      </c>
      <c r="I36" s="18">
        <f t="shared" si="9"/>
        <v>263.5</v>
      </c>
      <c r="J36" s="18">
        <f t="shared" si="9"/>
        <v>0</v>
      </c>
    </row>
    <row r="37" spans="1:11" x14ac:dyDescent="0.3">
      <c r="A37" s="28"/>
      <c r="B37" s="8" t="s">
        <v>6</v>
      </c>
      <c r="C37" s="36" t="s">
        <v>67</v>
      </c>
      <c r="D37" s="17">
        <v>172.5</v>
      </c>
      <c r="E37" s="17">
        <v>179.4</v>
      </c>
      <c r="F37" s="82">
        <v>179.4</v>
      </c>
      <c r="G37" s="82">
        <v>101.247</v>
      </c>
      <c r="H37" s="82">
        <v>179.4</v>
      </c>
      <c r="I37" s="17">
        <v>254.6</v>
      </c>
      <c r="J37" s="17"/>
    </row>
    <row r="38" spans="1:11" x14ac:dyDescent="0.3">
      <c r="A38" s="28"/>
      <c r="B38" s="8" t="s">
        <v>7</v>
      </c>
      <c r="C38" s="36" t="s">
        <v>68</v>
      </c>
      <c r="D38" s="17"/>
      <c r="E38" s="17">
        <v>6.9</v>
      </c>
      <c r="F38" s="82">
        <v>6.9</v>
      </c>
      <c r="G38" s="82"/>
      <c r="H38" s="82">
        <v>6.9</v>
      </c>
      <c r="I38" s="17">
        <v>7.3</v>
      </c>
      <c r="J38" s="17"/>
    </row>
    <row r="39" spans="1:11" x14ac:dyDescent="0.3">
      <c r="A39" s="28"/>
      <c r="B39" s="8" t="s">
        <v>51</v>
      </c>
      <c r="C39" s="36" t="s">
        <v>69</v>
      </c>
      <c r="D39" s="17">
        <v>1.5</v>
      </c>
      <c r="E39" s="17">
        <v>1.5</v>
      </c>
      <c r="F39" s="82">
        <v>1.5</v>
      </c>
      <c r="G39" s="82">
        <v>0.98499999999999999</v>
      </c>
      <c r="H39" s="82">
        <v>1.5</v>
      </c>
      <c r="I39" s="17">
        <v>1.6</v>
      </c>
      <c r="J39" s="17"/>
    </row>
    <row r="40" spans="1:11" x14ac:dyDescent="0.3">
      <c r="A40" s="28"/>
      <c r="B40" s="9" t="s">
        <v>70</v>
      </c>
      <c r="C40" s="44">
        <v>225</v>
      </c>
      <c r="D40" s="18">
        <f t="shared" ref="D40:J40" si="11">SUM(D41:D43)</f>
        <v>19.097000000000001</v>
      </c>
      <c r="E40" s="18">
        <f t="shared" si="11"/>
        <v>121</v>
      </c>
      <c r="F40" s="88">
        <f t="shared" si="11"/>
        <v>121</v>
      </c>
      <c r="G40" s="88">
        <f t="shared" si="11"/>
        <v>105.16</v>
      </c>
      <c r="H40" s="88">
        <f t="shared" si="11"/>
        <v>121</v>
      </c>
      <c r="I40" s="18">
        <f t="shared" si="11"/>
        <v>21</v>
      </c>
      <c r="J40" s="18">
        <f t="shared" si="11"/>
        <v>0</v>
      </c>
    </row>
    <row r="41" spans="1:11" x14ac:dyDescent="0.3">
      <c r="A41" s="28"/>
      <c r="B41" s="8" t="s">
        <v>125</v>
      </c>
      <c r="C41" s="36" t="s">
        <v>126</v>
      </c>
      <c r="D41" s="17"/>
      <c r="E41" s="17">
        <v>100</v>
      </c>
      <c r="F41" s="82">
        <v>100</v>
      </c>
      <c r="G41" s="82">
        <v>100</v>
      </c>
      <c r="H41" s="82">
        <v>100</v>
      </c>
      <c r="I41" s="17"/>
      <c r="J41" s="17"/>
    </row>
    <row r="42" spans="1:11" x14ac:dyDescent="0.3">
      <c r="A42" s="28"/>
      <c r="B42" s="8" t="s">
        <v>38</v>
      </c>
      <c r="C42" s="36" t="s">
        <v>124</v>
      </c>
      <c r="D42" s="17">
        <v>9.0969999999999995</v>
      </c>
      <c r="E42" s="17">
        <v>11</v>
      </c>
      <c r="F42" s="82">
        <v>11</v>
      </c>
      <c r="G42" s="82">
        <v>5.16</v>
      </c>
      <c r="H42" s="82">
        <v>11</v>
      </c>
      <c r="I42" s="17">
        <v>11</v>
      </c>
      <c r="J42" s="17"/>
    </row>
    <row r="43" spans="1:11" x14ac:dyDescent="0.3">
      <c r="A43" s="28"/>
      <c r="B43" s="8" t="s">
        <v>72</v>
      </c>
      <c r="C43" s="36" t="s">
        <v>71</v>
      </c>
      <c r="D43" s="17">
        <v>10</v>
      </c>
      <c r="E43" s="17">
        <v>10</v>
      </c>
      <c r="F43" s="82">
        <v>10</v>
      </c>
      <c r="G43" s="89"/>
      <c r="H43" s="82">
        <v>10</v>
      </c>
      <c r="I43" s="17">
        <v>10</v>
      </c>
      <c r="J43" s="17"/>
    </row>
    <row r="44" spans="1:11" x14ac:dyDescent="0.3">
      <c r="A44" s="28"/>
      <c r="B44" s="9" t="s">
        <v>73</v>
      </c>
      <c r="C44" s="44">
        <v>226</v>
      </c>
      <c r="D44" s="18">
        <f t="shared" ref="D44:J44" si="12">SUM(D45:D51)</f>
        <v>153.459</v>
      </c>
      <c r="E44" s="18">
        <f t="shared" si="12"/>
        <v>172.70000000000002</v>
      </c>
      <c r="F44" s="88">
        <f t="shared" si="12"/>
        <v>172.70000000000002</v>
      </c>
      <c r="G44" s="88">
        <f t="shared" si="12"/>
        <v>64.430000000000007</v>
      </c>
      <c r="H44" s="88">
        <f t="shared" si="12"/>
        <v>172.70000000000002</v>
      </c>
      <c r="I44" s="18">
        <f t="shared" si="12"/>
        <v>166.5</v>
      </c>
      <c r="J44" s="18">
        <f t="shared" si="12"/>
        <v>0</v>
      </c>
    </row>
    <row r="45" spans="1:11" x14ac:dyDescent="0.3">
      <c r="A45" s="28"/>
      <c r="B45" s="8" t="s">
        <v>64</v>
      </c>
      <c r="C45" s="36" t="s">
        <v>127</v>
      </c>
      <c r="D45" s="17">
        <v>1.8</v>
      </c>
      <c r="E45" s="17">
        <v>5</v>
      </c>
      <c r="F45" s="82">
        <v>5</v>
      </c>
      <c r="G45" s="82"/>
      <c r="H45" s="82">
        <v>5</v>
      </c>
      <c r="I45" s="17">
        <v>5</v>
      </c>
      <c r="J45" s="17"/>
    </row>
    <row r="46" spans="1:11" x14ac:dyDescent="0.3">
      <c r="A46" s="28"/>
      <c r="B46" s="8" t="s">
        <v>128</v>
      </c>
      <c r="C46" s="36" t="s">
        <v>127</v>
      </c>
      <c r="D46" s="17"/>
      <c r="E46" s="17">
        <v>13.5</v>
      </c>
      <c r="F46" s="82">
        <v>13.5</v>
      </c>
      <c r="G46" s="82">
        <v>18.149999999999999</v>
      </c>
      <c r="H46" s="82">
        <v>13.5</v>
      </c>
      <c r="I46" s="17"/>
      <c r="J46" s="17"/>
    </row>
    <row r="47" spans="1:11" x14ac:dyDescent="0.3">
      <c r="A47" s="28"/>
      <c r="B47" s="8" t="s">
        <v>74</v>
      </c>
      <c r="C47" s="36" t="s">
        <v>127</v>
      </c>
      <c r="D47" s="17">
        <v>105.82</v>
      </c>
      <c r="E47" s="17">
        <v>134.80000000000001</v>
      </c>
      <c r="F47" s="82">
        <v>134.80000000000001</v>
      </c>
      <c r="G47" s="82">
        <v>46.28</v>
      </c>
      <c r="H47" s="82">
        <v>134.80000000000001</v>
      </c>
      <c r="I47" s="17">
        <v>141.5</v>
      </c>
      <c r="J47" s="17"/>
      <c r="K47" s="68"/>
    </row>
    <row r="48" spans="1:11" x14ac:dyDescent="0.3">
      <c r="A48" s="28"/>
      <c r="B48" s="8" t="s">
        <v>77</v>
      </c>
      <c r="C48" s="36">
        <v>226</v>
      </c>
      <c r="D48" s="17">
        <v>6.1</v>
      </c>
      <c r="E48" s="17"/>
      <c r="F48" s="82"/>
      <c r="G48" s="82"/>
      <c r="H48" s="82"/>
      <c r="I48" s="17"/>
      <c r="J48" s="17"/>
    </row>
    <row r="49" spans="1:10" x14ac:dyDescent="0.3">
      <c r="A49" s="28"/>
      <c r="B49" s="8" t="s">
        <v>78</v>
      </c>
      <c r="C49" s="36">
        <v>226</v>
      </c>
      <c r="D49" s="17">
        <v>2.9140000000000001</v>
      </c>
      <c r="E49" s="17">
        <v>9.4</v>
      </c>
      <c r="F49" s="82">
        <v>9.4</v>
      </c>
      <c r="G49" s="82"/>
      <c r="H49" s="82">
        <v>9.4</v>
      </c>
      <c r="I49" s="17">
        <v>10</v>
      </c>
      <c r="J49" s="17"/>
    </row>
    <row r="50" spans="1:10" x14ac:dyDescent="0.3">
      <c r="A50" s="28"/>
      <c r="B50" s="8" t="s">
        <v>76</v>
      </c>
      <c r="C50" s="36">
        <v>226</v>
      </c>
      <c r="D50" s="17">
        <v>16.8</v>
      </c>
      <c r="E50" s="17">
        <v>10</v>
      </c>
      <c r="F50" s="82">
        <v>10</v>
      </c>
      <c r="G50" s="82"/>
      <c r="H50" s="82">
        <v>10</v>
      </c>
      <c r="I50" s="17">
        <v>10</v>
      </c>
      <c r="J50" s="17"/>
    </row>
    <row r="51" spans="1:10" x14ac:dyDescent="0.3">
      <c r="A51" s="28"/>
      <c r="B51" s="8" t="s">
        <v>75</v>
      </c>
      <c r="C51" s="36">
        <v>226</v>
      </c>
      <c r="D51" s="17">
        <v>20.024999999999999</v>
      </c>
      <c r="E51" s="17"/>
      <c r="F51" s="82"/>
      <c r="G51" s="82"/>
      <c r="H51" s="82"/>
      <c r="I51" s="17"/>
      <c r="J51" s="17"/>
    </row>
    <row r="52" spans="1:10" x14ac:dyDescent="0.3">
      <c r="A52" s="28"/>
      <c r="B52" s="8" t="s">
        <v>79</v>
      </c>
      <c r="C52" s="44">
        <v>227</v>
      </c>
      <c r="D52" s="18">
        <v>3.5209999999999999</v>
      </c>
      <c r="E52" s="18">
        <v>3.5</v>
      </c>
      <c r="F52" s="88">
        <v>3.5</v>
      </c>
      <c r="G52" s="88"/>
      <c r="H52" s="88">
        <v>3.5</v>
      </c>
      <c r="I52" s="18">
        <v>3.6</v>
      </c>
      <c r="J52" s="18"/>
    </row>
    <row r="53" spans="1:10" x14ac:dyDescent="0.3">
      <c r="A53" s="29"/>
      <c r="B53" s="9" t="s">
        <v>8</v>
      </c>
      <c r="C53" s="44">
        <v>290</v>
      </c>
      <c r="D53" s="18">
        <f>SUM(D54:D60)</f>
        <v>54.543999999999997</v>
      </c>
      <c r="E53" s="18">
        <f t="shared" ref="E53:J53" si="13">SUM(E54:E60)</f>
        <v>44.5</v>
      </c>
      <c r="F53" s="88">
        <f t="shared" si="13"/>
        <v>47.5</v>
      </c>
      <c r="G53" s="88">
        <f t="shared" si="13"/>
        <v>27.811999999999998</v>
      </c>
      <c r="H53" s="88">
        <f t="shared" ref="H53" si="14">SUM(H54:H60)</f>
        <v>47.5</v>
      </c>
      <c r="I53" s="18">
        <f t="shared" si="13"/>
        <v>44.5</v>
      </c>
      <c r="J53" s="18">
        <f t="shared" si="13"/>
        <v>0</v>
      </c>
    </row>
    <row r="54" spans="1:10" x14ac:dyDescent="0.3">
      <c r="A54" s="28"/>
      <c r="B54" s="8" t="s">
        <v>27</v>
      </c>
      <c r="C54" s="36" t="s">
        <v>84</v>
      </c>
      <c r="D54" s="17">
        <v>19.245999999999999</v>
      </c>
      <c r="E54" s="17">
        <v>22.5</v>
      </c>
      <c r="F54" s="82">
        <v>22.5</v>
      </c>
      <c r="G54" s="82">
        <v>5.3659999999999997</v>
      </c>
      <c r="H54" s="82">
        <v>22.5</v>
      </c>
      <c r="I54" s="17">
        <v>22.5</v>
      </c>
      <c r="J54" s="17"/>
    </row>
    <row r="55" spans="1:10" x14ac:dyDescent="0.3">
      <c r="A55" s="28"/>
      <c r="B55" s="8" t="s">
        <v>28</v>
      </c>
      <c r="C55" s="36" t="s">
        <v>85</v>
      </c>
      <c r="D55" s="17">
        <v>1.5</v>
      </c>
      <c r="E55" s="17">
        <v>2</v>
      </c>
      <c r="F55" s="82">
        <v>2</v>
      </c>
      <c r="G55" s="82"/>
      <c r="H55" s="82">
        <v>2</v>
      </c>
      <c r="I55" s="17">
        <v>2</v>
      </c>
      <c r="J55" s="17"/>
    </row>
    <row r="56" spans="1:10" x14ac:dyDescent="0.3">
      <c r="A56" s="28"/>
      <c r="B56" s="8" t="s">
        <v>80</v>
      </c>
      <c r="C56" s="36" t="s">
        <v>86</v>
      </c>
      <c r="D56" s="17">
        <v>14.997999999999999</v>
      </c>
      <c r="E56" s="17">
        <v>15</v>
      </c>
      <c r="F56" s="82">
        <v>15</v>
      </c>
      <c r="G56" s="82">
        <v>14.446</v>
      </c>
      <c r="H56" s="82">
        <v>15</v>
      </c>
      <c r="I56" s="17">
        <v>15</v>
      </c>
      <c r="J56" s="17"/>
    </row>
    <row r="57" spans="1:10" x14ac:dyDescent="0.3">
      <c r="A57" s="28"/>
      <c r="B57" s="8" t="s">
        <v>82</v>
      </c>
      <c r="C57" s="36" t="s">
        <v>86</v>
      </c>
      <c r="D57" s="17">
        <v>3.3</v>
      </c>
      <c r="E57" s="17"/>
      <c r="F57" s="82"/>
      <c r="G57" s="82"/>
      <c r="H57" s="82"/>
      <c r="I57" s="17"/>
      <c r="J57" s="17"/>
    </row>
    <row r="58" spans="1:10" x14ac:dyDescent="0.3">
      <c r="A58" s="28"/>
      <c r="B58" s="8" t="s">
        <v>83</v>
      </c>
      <c r="C58" s="36">
        <v>291</v>
      </c>
      <c r="D58" s="17">
        <v>10</v>
      </c>
      <c r="E58" s="17"/>
      <c r="F58" s="82"/>
      <c r="G58" s="82"/>
      <c r="H58" s="82"/>
      <c r="I58" s="17"/>
      <c r="J58" s="17"/>
    </row>
    <row r="59" spans="1:10" x14ac:dyDescent="0.3">
      <c r="A59" s="28"/>
      <c r="B59" s="8" t="s">
        <v>81</v>
      </c>
      <c r="C59" s="36">
        <v>292</v>
      </c>
      <c r="D59" s="17">
        <v>0.5</v>
      </c>
      <c r="E59" s="17"/>
      <c r="F59" s="82">
        <v>3</v>
      </c>
      <c r="G59" s="82">
        <v>3</v>
      </c>
      <c r="H59" s="82">
        <v>3</v>
      </c>
      <c r="I59" s="17"/>
      <c r="J59" s="17"/>
    </row>
    <row r="60" spans="1:10" x14ac:dyDescent="0.3">
      <c r="A60" s="28"/>
      <c r="B60" s="8" t="s">
        <v>87</v>
      </c>
      <c r="C60" s="36">
        <v>297</v>
      </c>
      <c r="D60" s="17">
        <v>5</v>
      </c>
      <c r="E60" s="17">
        <v>5</v>
      </c>
      <c r="F60" s="82">
        <v>5</v>
      </c>
      <c r="G60" s="82">
        <v>5</v>
      </c>
      <c r="H60" s="82">
        <v>5</v>
      </c>
      <c r="I60" s="17">
        <v>5</v>
      </c>
      <c r="J60" s="17"/>
    </row>
    <row r="61" spans="1:10" x14ac:dyDescent="0.3">
      <c r="A61" s="29"/>
      <c r="B61" s="9" t="s">
        <v>91</v>
      </c>
      <c r="C61" s="44">
        <v>310</v>
      </c>
      <c r="D61" s="18">
        <f>SUM(D62:D64)</f>
        <v>791.3</v>
      </c>
      <c r="E61" s="18">
        <f t="shared" ref="E61:J61" si="15">SUM(E62:E64)</f>
        <v>0</v>
      </c>
      <c r="F61" s="88">
        <f t="shared" si="15"/>
        <v>0</v>
      </c>
      <c r="G61" s="88">
        <f t="shared" si="15"/>
        <v>0</v>
      </c>
      <c r="H61" s="88">
        <f t="shared" ref="H61" si="16">SUM(H62:H64)</f>
        <v>0</v>
      </c>
      <c r="I61" s="18">
        <f t="shared" si="15"/>
        <v>0</v>
      </c>
      <c r="J61" s="18">
        <f t="shared" si="15"/>
        <v>0</v>
      </c>
    </row>
    <row r="62" spans="1:10" x14ac:dyDescent="0.3">
      <c r="A62" s="28"/>
      <c r="B62" s="8" t="s">
        <v>88</v>
      </c>
      <c r="C62" s="36"/>
      <c r="D62" s="17">
        <v>5.3</v>
      </c>
      <c r="E62" s="72"/>
      <c r="F62" s="83"/>
      <c r="G62" s="83"/>
      <c r="H62" s="83"/>
      <c r="I62" s="72"/>
      <c r="J62" s="17"/>
    </row>
    <row r="63" spans="1:10" x14ac:dyDescent="0.3">
      <c r="A63" s="28"/>
      <c r="B63" s="8" t="s">
        <v>89</v>
      </c>
      <c r="C63" s="36"/>
      <c r="D63" s="17">
        <v>36</v>
      </c>
      <c r="E63" s="72"/>
      <c r="F63" s="83"/>
      <c r="G63" s="83"/>
      <c r="H63" s="83"/>
      <c r="I63" s="72"/>
      <c r="J63" s="17"/>
    </row>
    <row r="64" spans="1:10" x14ac:dyDescent="0.3">
      <c r="A64" s="28"/>
      <c r="B64" s="8" t="s">
        <v>90</v>
      </c>
      <c r="C64" s="36"/>
      <c r="D64" s="17">
        <v>750</v>
      </c>
      <c r="E64" s="72"/>
      <c r="F64" s="83"/>
      <c r="G64" s="83"/>
      <c r="H64" s="83"/>
      <c r="I64" s="72"/>
      <c r="J64" s="17"/>
    </row>
    <row r="65" spans="1:10" x14ac:dyDescent="0.3">
      <c r="A65" s="29"/>
      <c r="B65" s="9" t="s">
        <v>9</v>
      </c>
      <c r="C65" s="44">
        <v>340</v>
      </c>
      <c r="D65" s="18">
        <f>SUM(D66:D68)</f>
        <v>195.95599999999999</v>
      </c>
      <c r="E65" s="18">
        <f t="shared" ref="E65:I65" si="17">SUM(E66:E68)</f>
        <v>212.79999999999998</v>
      </c>
      <c r="F65" s="88">
        <f t="shared" si="17"/>
        <v>212.79999999999998</v>
      </c>
      <c r="G65" s="88">
        <f t="shared" si="17"/>
        <v>102.339</v>
      </c>
      <c r="H65" s="88">
        <f t="shared" ref="H65" si="18">SUM(H66:H68)</f>
        <v>212.79999999999998</v>
      </c>
      <c r="I65" s="18">
        <f t="shared" si="17"/>
        <v>265.70000000000005</v>
      </c>
      <c r="J65" s="18">
        <f>SUM(J66:J68)</f>
        <v>0</v>
      </c>
    </row>
    <row r="66" spans="1:10" x14ac:dyDescent="0.3">
      <c r="A66" s="28"/>
      <c r="B66" s="8" t="s">
        <v>92</v>
      </c>
      <c r="C66" s="36">
        <v>343</v>
      </c>
      <c r="D66" s="17">
        <v>142.56200000000001</v>
      </c>
      <c r="E66" s="17">
        <v>157.69999999999999</v>
      </c>
      <c r="F66" s="82">
        <v>157.69999999999999</v>
      </c>
      <c r="G66" s="82">
        <v>102.339</v>
      </c>
      <c r="H66" s="82">
        <v>157.69999999999999</v>
      </c>
      <c r="I66" s="17">
        <v>210.6</v>
      </c>
      <c r="J66" s="17"/>
    </row>
    <row r="67" spans="1:10" x14ac:dyDescent="0.3">
      <c r="A67" s="28"/>
      <c r="B67" s="8" t="s">
        <v>93</v>
      </c>
      <c r="C67" s="36">
        <v>346</v>
      </c>
      <c r="D67" s="17">
        <v>53.293999999999997</v>
      </c>
      <c r="E67" s="17">
        <v>55</v>
      </c>
      <c r="F67" s="82">
        <v>55</v>
      </c>
      <c r="G67" s="82"/>
      <c r="H67" s="82">
        <v>55</v>
      </c>
      <c r="I67" s="17">
        <v>55</v>
      </c>
      <c r="J67" s="17"/>
    </row>
    <row r="68" spans="1:10" ht="41.25" customHeight="1" x14ac:dyDescent="0.3">
      <c r="A68" s="28"/>
      <c r="B68" s="45" t="s">
        <v>94</v>
      </c>
      <c r="C68" s="36">
        <v>346</v>
      </c>
      <c r="D68" s="17">
        <v>0.1</v>
      </c>
      <c r="E68" s="17">
        <v>0.1</v>
      </c>
      <c r="F68" s="82">
        <v>0.1</v>
      </c>
      <c r="G68" s="82"/>
      <c r="H68" s="82">
        <v>0.1</v>
      </c>
      <c r="I68" s="17">
        <v>0.1</v>
      </c>
      <c r="J68" s="17"/>
    </row>
    <row r="69" spans="1:10" ht="43.5" customHeight="1" x14ac:dyDescent="0.3">
      <c r="A69" s="47" t="s">
        <v>39</v>
      </c>
      <c r="B69" s="46" t="s">
        <v>95</v>
      </c>
      <c r="C69" s="40"/>
      <c r="D69" s="19">
        <f>SUM(D70)</f>
        <v>20</v>
      </c>
      <c r="E69" s="19">
        <f t="shared" ref="E69:J69" si="19">SUM(E70)</f>
        <v>20</v>
      </c>
      <c r="F69" s="90">
        <f t="shared" si="19"/>
        <v>20</v>
      </c>
      <c r="G69" s="90">
        <f t="shared" si="19"/>
        <v>0</v>
      </c>
      <c r="H69" s="90">
        <f t="shared" si="19"/>
        <v>20</v>
      </c>
      <c r="I69" s="19">
        <f t="shared" si="19"/>
        <v>20</v>
      </c>
      <c r="J69" s="19">
        <f t="shared" si="19"/>
        <v>0</v>
      </c>
    </row>
    <row r="70" spans="1:10" x14ac:dyDescent="0.3">
      <c r="A70" s="28"/>
      <c r="B70" s="8" t="s">
        <v>96</v>
      </c>
      <c r="C70" s="36"/>
      <c r="D70" s="17">
        <v>20</v>
      </c>
      <c r="E70" s="17">
        <v>20</v>
      </c>
      <c r="F70" s="82">
        <v>20</v>
      </c>
      <c r="G70" s="82"/>
      <c r="H70" s="82">
        <v>20</v>
      </c>
      <c r="I70" s="17">
        <v>20</v>
      </c>
      <c r="J70" s="17"/>
    </row>
    <row r="71" spans="1:10" x14ac:dyDescent="0.3">
      <c r="A71" s="27" t="s">
        <v>47</v>
      </c>
      <c r="B71" s="7" t="s">
        <v>145</v>
      </c>
      <c r="C71" s="39"/>
      <c r="D71" s="66">
        <f t="shared" ref="D71:E71" si="20">SUM(D75)</f>
        <v>0</v>
      </c>
      <c r="E71" s="66">
        <f t="shared" si="20"/>
        <v>0</v>
      </c>
      <c r="F71" s="91">
        <f>SUM(F75)</f>
        <v>98.484999999999999</v>
      </c>
      <c r="G71" s="91">
        <f t="shared" ref="G71:J71" si="21">SUM(G75)</f>
        <v>49.44</v>
      </c>
      <c r="H71" s="91">
        <f>SUM(H75)</f>
        <v>98.484999999999999</v>
      </c>
      <c r="I71" s="66">
        <f t="shared" si="21"/>
        <v>0</v>
      </c>
      <c r="J71" s="66">
        <f t="shared" si="21"/>
        <v>0</v>
      </c>
    </row>
    <row r="72" spans="1:10" hidden="1" x14ac:dyDescent="0.3">
      <c r="A72" s="28"/>
      <c r="B72" s="8" t="s">
        <v>52</v>
      </c>
      <c r="C72" s="36"/>
      <c r="D72" s="17"/>
      <c r="E72" s="17"/>
      <c r="F72" s="82"/>
      <c r="G72" s="82"/>
      <c r="H72" s="82"/>
      <c r="I72" s="17"/>
      <c r="J72" s="17"/>
    </row>
    <row r="73" spans="1:10" hidden="1" x14ac:dyDescent="0.3">
      <c r="A73" s="28"/>
      <c r="B73" s="8" t="s">
        <v>53</v>
      </c>
      <c r="C73" s="36"/>
      <c r="D73" s="17"/>
      <c r="E73" s="17"/>
      <c r="F73" s="82"/>
      <c r="G73" s="82"/>
      <c r="H73" s="82"/>
      <c r="I73" s="17"/>
      <c r="J73" s="17"/>
    </row>
    <row r="74" spans="1:10" hidden="1" x14ac:dyDescent="0.3">
      <c r="A74" s="28"/>
      <c r="B74" s="8" t="s">
        <v>54</v>
      </c>
      <c r="C74" s="36"/>
      <c r="D74" s="17"/>
      <c r="E74" s="17"/>
      <c r="F74" s="82"/>
      <c r="G74" s="82"/>
      <c r="H74" s="82"/>
      <c r="I74" s="17"/>
      <c r="J74" s="17"/>
    </row>
    <row r="75" spans="1:10" x14ac:dyDescent="0.3">
      <c r="A75" s="28"/>
      <c r="B75" s="8" t="s">
        <v>146</v>
      </c>
      <c r="C75" s="36"/>
      <c r="D75" s="17"/>
      <c r="E75" s="17"/>
      <c r="F75" s="82">
        <v>98.484999999999999</v>
      </c>
      <c r="G75" s="82">
        <v>49.44</v>
      </c>
      <c r="H75" s="82">
        <v>98.484999999999999</v>
      </c>
      <c r="I75" s="17"/>
      <c r="J75" s="17"/>
    </row>
    <row r="76" spans="1:10" x14ac:dyDescent="0.3">
      <c r="A76" s="27" t="s">
        <v>20</v>
      </c>
      <c r="B76" s="7" t="s">
        <v>10</v>
      </c>
      <c r="C76" s="39"/>
      <c r="D76" s="16"/>
      <c r="E76" s="19">
        <f t="shared" ref="E76:J76" si="22">SUM(E77)</f>
        <v>102</v>
      </c>
      <c r="F76" s="90">
        <f t="shared" si="22"/>
        <v>102</v>
      </c>
      <c r="G76" s="90">
        <f t="shared" si="22"/>
        <v>0</v>
      </c>
      <c r="H76" s="90">
        <f t="shared" si="22"/>
        <v>102</v>
      </c>
      <c r="I76" s="19">
        <f t="shared" si="22"/>
        <v>0</v>
      </c>
      <c r="J76" s="19">
        <f t="shared" si="22"/>
        <v>0</v>
      </c>
    </row>
    <row r="77" spans="1:10" x14ac:dyDescent="0.3">
      <c r="A77" s="31"/>
      <c r="B77" s="55" t="s">
        <v>8</v>
      </c>
      <c r="C77" s="71">
        <v>290</v>
      </c>
      <c r="D77" s="20"/>
      <c r="E77" s="21">
        <v>102</v>
      </c>
      <c r="F77" s="89">
        <v>102</v>
      </c>
      <c r="G77" s="89"/>
      <c r="H77" s="89">
        <v>102</v>
      </c>
      <c r="I77" s="21"/>
      <c r="J77" s="17"/>
    </row>
    <row r="78" spans="1:10" x14ac:dyDescent="0.3">
      <c r="A78" s="27" t="s">
        <v>43</v>
      </c>
      <c r="B78" s="7" t="s">
        <v>44</v>
      </c>
      <c r="C78" s="39"/>
      <c r="D78" s="16">
        <f t="shared" ref="D78:J78" si="23">SUM(D79:D88)</f>
        <v>194.10599999999999</v>
      </c>
      <c r="E78" s="16">
        <f t="shared" si="23"/>
        <v>118.3</v>
      </c>
      <c r="F78" s="87">
        <f t="shared" si="23"/>
        <v>206.20000000000002</v>
      </c>
      <c r="G78" s="87">
        <f t="shared" si="23"/>
        <v>98.2</v>
      </c>
      <c r="H78" s="87">
        <f t="shared" si="23"/>
        <v>206.20000000000002</v>
      </c>
      <c r="I78" s="16">
        <f t="shared" si="23"/>
        <v>143.30000000000001</v>
      </c>
      <c r="J78" s="16">
        <f t="shared" si="23"/>
        <v>0</v>
      </c>
    </row>
    <row r="79" spans="1:10" x14ac:dyDescent="0.3">
      <c r="A79" s="31"/>
      <c r="B79" s="55" t="s">
        <v>98</v>
      </c>
      <c r="C79" s="41" t="s">
        <v>67</v>
      </c>
      <c r="D79" s="50">
        <v>33.399000000000001</v>
      </c>
      <c r="E79" s="21">
        <v>77.3</v>
      </c>
      <c r="F79" s="89">
        <v>77.3</v>
      </c>
      <c r="G79" s="89">
        <v>77.3</v>
      </c>
      <c r="H79" s="89">
        <v>77.3</v>
      </c>
      <c r="I79" s="21">
        <v>77.3</v>
      </c>
      <c r="J79" s="17"/>
    </row>
    <row r="80" spans="1:10" x14ac:dyDescent="0.3">
      <c r="A80" s="31"/>
      <c r="B80" s="55" t="s">
        <v>160</v>
      </c>
      <c r="C80" s="41" t="s">
        <v>126</v>
      </c>
      <c r="D80" s="50"/>
      <c r="E80" s="21"/>
      <c r="F80" s="89">
        <v>50</v>
      </c>
      <c r="G80" s="89"/>
      <c r="H80" s="89">
        <v>50</v>
      </c>
      <c r="I80" s="21"/>
      <c r="J80" s="17"/>
    </row>
    <row r="81" spans="1:10" x14ac:dyDescent="0.3">
      <c r="A81" s="31"/>
      <c r="B81" s="55" t="s">
        <v>142</v>
      </c>
      <c r="C81" s="41" t="s">
        <v>71</v>
      </c>
      <c r="D81" s="50"/>
      <c r="E81" s="21"/>
      <c r="F81" s="89">
        <v>25</v>
      </c>
      <c r="G81" s="89"/>
      <c r="H81" s="89">
        <v>25</v>
      </c>
      <c r="I81" s="21">
        <v>40</v>
      </c>
      <c r="J81" s="17"/>
    </row>
    <row r="82" spans="1:10" x14ac:dyDescent="0.3">
      <c r="A82" s="31"/>
      <c r="B82" s="55" t="s">
        <v>141</v>
      </c>
      <c r="C82" s="41" t="s">
        <v>71</v>
      </c>
      <c r="D82" s="50"/>
      <c r="E82" s="21"/>
      <c r="F82" s="89">
        <v>5</v>
      </c>
      <c r="G82" s="89"/>
      <c r="H82" s="89">
        <v>5</v>
      </c>
      <c r="I82" s="21"/>
      <c r="J82" s="17"/>
    </row>
    <row r="83" spans="1:10" x14ac:dyDescent="0.3">
      <c r="A83" s="31"/>
      <c r="B83" s="55" t="s">
        <v>140</v>
      </c>
      <c r="C83" s="41" t="s">
        <v>127</v>
      </c>
      <c r="D83" s="50"/>
      <c r="E83" s="21"/>
      <c r="F83" s="89">
        <v>7.9</v>
      </c>
      <c r="G83" s="89">
        <v>7.9</v>
      </c>
      <c r="H83" s="89">
        <v>7.9</v>
      </c>
      <c r="I83" s="21"/>
      <c r="J83" s="17"/>
    </row>
    <row r="84" spans="1:10" x14ac:dyDescent="0.3">
      <c r="A84" s="31"/>
      <c r="B84" s="55" t="s">
        <v>97</v>
      </c>
      <c r="C84" s="41" t="s">
        <v>127</v>
      </c>
      <c r="D84" s="21">
        <v>26.649000000000001</v>
      </c>
      <c r="E84" s="21">
        <v>26</v>
      </c>
      <c r="F84" s="89">
        <v>26</v>
      </c>
      <c r="G84" s="89">
        <v>13</v>
      </c>
      <c r="H84" s="89">
        <v>26</v>
      </c>
      <c r="I84" s="21">
        <v>26</v>
      </c>
      <c r="J84" s="17"/>
    </row>
    <row r="85" spans="1:10" x14ac:dyDescent="0.3">
      <c r="A85" s="31"/>
      <c r="B85" s="55" t="s">
        <v>100</v>
      </c>
      <c r="C85" s="41" t="s">
        <v>127</v>
      </c>
      <c r="D85" s="21">
        <v>33</v>
      </c>
      <c r="E85" s="21">
        <v>15</v>
      </c>
      <c r="F85" s="89">
        <v>15</v>
      </c>
      <c r="G85" s="89"/>
      <c r="H85" s="89">
        <v>15</v>
      </c>
      <c r="I85" s="21"/>
      <c r="J85" s="17"/>
    </row>
    <row r="86" spans="1:10" x14ac:dyDescent="0.3">
      <c r="A86" s="31"/>
      <c r="B86" s="55" t="s">
        <v>99</v>
      </c>
      <c r="C86" s="41" t="s">
        <v>127</v>
      </c>
      <c r="D86" s="21">
        <v>4.0579999999999998</v>
      </c>
      <c r="E86" s="21"/>
      <c r="F86" s="89"/>
      <c r="G86" s="89"/>
      <c r="H86" s="89"/>
      <c r="I86" s="21"/>
      <c r="J86" s="17"/>
    </row>
    <row r="87" spans="1:10" x14ac:dyDescent="0.3">
      <c r="A87" s="31"/>
      <c r="B87" s="55" t="s">
        <v>101</v>
      </c>
      <c r="C87" s="41" t="s">
        <v>127</v>
      </c>
      <c r="D87" s="21">
        <v>7</v>
      </c>
      <c r="E87" s="21"/>
      <c r="F87" s="89"/>
      <c r="G87" s="89"/>
      <c r="H87" s="89"/>
      <c r="I87" s="21"/>
      <c r="J87" s="17"/>
    </row>
    <row r="88" spans="1:10" x14ac:dyDescent="0.3">
      <c r="A88" s="31"/>
      <c r="B88" s="55" t="s">
        <v>102</v>
      </c>
      <c r="C88" s="41">
        <v>310</v>
      </c>
      <c r="D88" s="21">
        <v>90</v>
      </c>
      <c r="E88" s="21"/>
      <c r="F88" s="89"/>
      <c r="G88" s="89"/>
      <c r="H88" s="89"/>
      <c r="I88" s="21"/>
      <c r="J88" s="17"/>
    </row>
    <row r="89" spans="1:10" x14ac:dyDescent="0.3">
      <c r="A89" s="27" t="s">
        <v>45</v>
      </c>
      <c r="B89" s="7" t="s">
        <v>46</v>
      </c>
      <c r="C89" s="39"/>
      <c r="D89" s="16">
        <f>SUM(D90:D92)</f>
        <v>92.745000000000005</v>
      </c>
      <c r="E89" s="16">
        <f t="shared" ref="E89:J89" si="24">SUM(E90:E92)</f>
        <v>96.263999999999996</v>
      </c>
      <c r="F89" s="87">
        <f t="shared" si="24"/>
        <v>96.263999999999996</v>
      </c>
      <c r="G89" s="87">
        <f t="shared" si="24"/>
        <v>64.272000000000006</v>
      </c>
      <c r="H89" s="87">
        <f t="shared" ref="H89" si="25">SUM(H90:H92)</f>
        <v>96.263999999999996</v>
      </c>
      <c r="I89" s="16">
        <f t="shared" si="24"/>
        <v>99.463999999999999</v>
      </c>
      <c r="J89" s="16">
        <f t="shared" si="24"/>
        <v>0</v>
      </c>
    </row>
    <row r="90" spans="1:10" x14ac:dyDescent="0.3">
      <c r="A90" s="31"/>
      <c r="B90" s="8" t="s">
        <v>4</v>
      </c>
      <c r="C90" s="44">
        <v>211</v>
      </c>
      <c r="D90" s="21">
        <v>70.837999999999994</v>
      </c>
      <c r="E90" s="21">
        <v>72.777000000000001</v>
      </c>
      <c r="F90" s="89">
        <v>72.777000000000001</v>
      </c>
      <c r="G90" s="89">
        <v>49.512</v>
      </c>
      <c r="H90" s="89">
        <v>72.777000000000001</v>
      </c>
      <c r="I90" s="21">
        <v>75.179000000000002</v>
      </c>
      <c r="J90" s="17"/>
    </row>
    <row r="91" spans="1:10" x14ac:dyDescent="0.3">
      <c r="A91" s="31"/>
      <c r="B91" s="8" t="s">
        <v>63</v>
      </c>
      <c r="C91" s="44">
        <v>213</v>
      </c>
      <c r="D91" s="21">
        <v>21.007000000000001</v>
      </c>
      <c r="E91" s="21">
        <v>21.978000000000002</v>
      </c>
      <c r="F91" s="89">
        <v>21.978000000000002</v>
      </c>
      <c r="G91" s="89">
        <v>14.76</v>
      </c>
      <c r="H91" s="89">
        <v>21.978000000000002</v>
      </c>
      <c r="I91" s="21">
        <v>22.702999999999999</v>
      </c>
      <c r="J91" s="17"/>
    </row>
    <row r="92" spans="1:10" x14ac:dyDescent="0.3">
      <c r="A92" s="31"/>
      <c r="B92" s="8" t="s">
        <v>93</v>
      </c>
      <c r="C92" s="44">
        <v>346</v>
      </c>
      <c r="D92" s="21">
        <v>0.9</v>
      </c>
      <c r="E92" s="21">
        <v>1.5089999999999999</v>
      </c>
      <c r="F92" s="89">
        <v>1.5089999999999999</v>
      </c>
      <c r="G92" s="89"/>
      <c r="H92" s="89">
        <v>1.5089999999999999</v>
      </c>
      <c r="I92" s="21">
        <v>1.5820000000000001</v>
      </c>
      <c r="J92" s="17"/>
    </row>
    <row r="93" spans="1:10" x14ac:dyDescent="0.3">
      <c r="A93" s="27" t="s">
        <v>11</v>
      </c>
      <c r="B93" s="7" t="s">
        <v>12</v>
      </c>
      <c r="C93" s="39"/>
      <c r="D93" s="16">
        <f t="shared" ref="D93:J93" si="26">SUM(D94:D98)</f>
        <v>34.347999999999999</v>
      </c>
      <c r="E93" s="16">
        <f t="shared" si="26"/>
        <v>11</v>
      </c>
      <c r="F93" s="87">
        <f t="shared" si="26"/>
        <v>27</v>
      </c>
      <c r="G93" s="87">
        <f t="shared" si="26"/>
        <v>15</v>
      </c>
      <c r="H93" s="87">
        <f t="shared" si="26"/>
        <v>27</v>
      </c>
      <c r="I93" s="16">
        <f t="shared" si="26"/>
        <v>11</v>
      </c>
      <c r="J93" s="16">
        <f t="shared" si="26"/>
        <v>0</v>
      </c>
    </row>
    <row r="94" spans="1:10" x14ac:dyDescent="0.3">
      <c r="A94" s="32"/>
      <c r="B94" s="11" t="s">
        <v>103</v>
      </c>
      <c r="C94" s="42" t="s">
        <v>127</v>
      </c>
      <c r="D94" s="22">
        <v>10.548</v>
      </c>
      <c r="E94" s="17">
        <v>10</v>
      </c>
      <c r="F94" s="82">
        <v>10</v>
      </c>
      <c r="G94" s="82"/>
      <c r="H94" s="82">
        <v>10</v>
      </c>
      <c r="I94" s="17">
        <v>10</v>
      </c>
      <c r="J94" s="17"/>
    </row>
    <row r="95" spans="1:10" x14ac:dyDescent="0.3">
      <c r="A95" s="32"/>
      <c r="B95" s="11" t="s">
        <v>107</v>
      </c>
      <c r="C95" s="42" t="s">
        <v>127</v>
      </c>
      <c r="D95" s="22"/>
      <c r="E95" s="17">
        <v>1</v>
      </c>
      <c r="F95" s="82">
        <v>1</v>
      </c>
      <c r="G95" s="82"/>
      <c r="H95" s="82">
        <v>1</v>
      </c>
      <c r="I95" s="17">
        <v>1</v>
      </c>
      <c r="J95" s="17"/>
    </row>
    <row r="96" spans="1:10" x14ac:dyDescent="0.3">
      <c r="A96" s="32"/>
      <c r="B96" s="11" t="s">
        <v>105</v>
      </c>
      <c r="C96" s="42">
        <v>310</v>
      </c>
      <c r="D96" s="22">
        <v>8.8000000000000007</v>
      </c>
      <c r="E96" s="17"/>
      <c r="F96" s="82"/>
      <c r="G96" s="82"/>
      <c r="H96" s="82"/>
      <c r="I96" s="17"/>
      <c r="J96" s="17"/>
    </row>
    <row r="97" spans="1:10" x14ac:dyDescent="0.3">
      <c r="A97" s="32"/>
      <c r="B97" s="11" t="s">
        <v>104</v>
      </c>
      <c r="C97" s="42">
        <v>310</v>
      </c>
      <c r="D97" s="22">
        <v>15</v>
      </c>
      <c r="E97" s="17"/>
      <c r="F97" s="82">
        <v>16</v>
      </c>
      <c r="G97" s="82">
        <v>15</v>
      </c>
      <c r="H97" s="82">
        <v>16</v>
      </c>
      <c r="I97" s="17"/>
      <c r="J97" s="17"/>
    </row>
    <row r="98" spans="1:10" hidden="1" x14ac:dyDescent="0.3">
      <c r="A98" s="32"/>
      <c r="B98" s="11" t="s">
        <v>106</v>
      </c>
      <c r="C98" s="42"/>
      <c r="D98" s="22"/>
      <c r="E98" s="17"/>
      <c r="F98" s="82"/>
      <c r="G98" s="82"/>
      <c r="H98" s="82"/>
      <c r="I98" s="17"/>
      <c r="J98" s="17"/>
    </row>
    <row r="99" spans="1:10" x14ac:dyDescent="0.3">
      <c r="A99" s="30" t="s">
        <v>24</v>
      </c>
      <c r="B99" s="12" t="s">
        <v>23</v>
      </c>
      <c r="C99" s="40"/>
      <c r="D99" s="19">
        <f>SUM(D100:D106)</f>
        <v>2744.3449999999998</v>
      </c>
      <c r="E99" s="19">
        <f t="shared" ref="E99:J99" si="27">SUM(E100:E106)</f>
        <v>6125.2</v>
      </c>
      <c r="F99" s="19">
        <f t="shared" si="27"/>
        <v>2756.7220000000002</v>
      </c>
      <c r="G99" s="19">
        <f t="shared" si="27"/>
        <v>972.93100000000004</v>
      </c>
      <c r="H99" s="19">
        <f t="shared" si="27"/>
        <v>2756.7220000000002</v>
      </c>
      <c r="I99" s="19">
        <f t="shared" si="27"/>
        <v>5260.2</v>
      </c>
      <c r="J99" s="19">
        <f t="shared" si="27"/>
        <v>0</v>
      </c>
    </row>
    <row r="100" spans="1:10" x14ac:dyDescent="0.3">
      <c r="A100" s="32"/>
      <c r="B100" s="11" t="s">
        <v>161</v>
      </c>
      <c r="C100" s="42">
        <v>225.1</v>
      </c>
      <c r="D100" s="22"/>
      <c r="E100" s="17"/>
      <c r="F100" s="82">
        <v>1064.241</v>
      </c>
      <c r="G100" s="82">
        <v>426.06599999999997</v>
      </c>
      <c r="H100" s="82">
        <v>1064.241</v>
      </c>
      <c r="I100" s="17"/>
      <c r="J100" s="17"/>
    </row>
    <row r="101" spans="1:10" x14ac:dyDescent="0.3">
      <c r="A101" s="32"/>
      <c r="B101" s="11" t="s">
        <v>108</v>
      </c>
      <c r="C101" s="42" t="s">
        <v>109</v>
      </c>
      <c r="D101" s="22">
        <v>2525.1799999999998</v>
      </c>
      <c r="E101" s="17">
        <v>4679.5739999999996</v>
      </c>
      <c r="F101" s="82">
        <v>72.2</v>
      </c>
      <c r="G101" s="82"/>
      <c r="H101" s="82">
        <v>72.2</v>
      </c>
      <c r="I101" s="17">
        <v>4868.5</v>
      </c>
      <c r="J101" s="17"/>
    </row>
    <row r="102" spans="1:10" x14ac:dyDescent="0.3">
      <c r="A102" s="32"/>
      <c r="B102" s="11" t="s">
        <v>110</v>
      </c>
      <c r="C102" s="42" t="s">
        <v>71</v>
      </c>
      <c r="D102" s="22">
        <v>155.9</v>
      </c>
      <c r="E102" s="17">
        <v>345.62599999999998</v>
      </c>
      <c r="F102" s="82">
        <v>513.68100000000004</v>
      </c>
      <c r="G102" s="82">
        <v>327.86500000000001</v>
      </c>
      <c r="H102" s="82">
        <v>513.68100000000004</v>
      </c>
      <c r="I102" s="17">
        <v>391.7</v>
      </c>
      <c r="J102" s="17"/>
    </row>
    <row r="103" spans="1:10" x14ac:dyDescent="0.3">
      <c r="A103" s="32"/>
      <c r="B103" s="11" t="s">
        <v>111</v>
      </c>
      <c r="C103" s="42">
        <v>226</v>
      </c>
      <c r="D103" s="22">
        <v>44.265000000000001</v>
      </c>
      <c r="E103" s="17"/>
      <c r="F103" s="82"/>
      <c r="G103" s="82"/>
      <c r="H103" s="82"/>
      <c r="I103" s="17"/>
      <c r="J103" s="17"/>
    </row>
    <row r="104" spans="1:10" x14ac:dyDescent="0.3">
      <c r="A104" s="32"/>
      <c r="B104" s="11" t="s">
        <v>101</v>
      </c>
      <c r="C104" s="42">
        <v>226</v>
      </c>
      <c r="D104" s="22">
        <v>19</v>
      </c>
      <c r="E104" s="17"/>
      <c r="F104" s="82"/>
      <c r="G104" s="82"/>
      <c r="H104" s="82"/>
      <c r="I104" s="17"/>
      <c r="J104" s="17"/>
    </row>
    <row r="105" spans="1:10" x14ac:dyDescent="0.3">
      <c r="A105" s="32"/>
      <c r="B105" s="11" t="s">
        <v>129</v>
      </c>
      <c r="C105" s="42">
        <v>228</v>
      </c>
      <c r="D105" s="22"/>
      <c r="E105" s="17">
        <v>1100</v>
      </c>
      <c r="F105" s="82">
        <v>1100</v>
      </c>
      <c r="G105" s="82">
        <v>219</v>
      </c>
      <c r="H105" s="82">
        <v>1100</v>
      </c>
      <c r="I105" s="17"/>
      <c r="J105" s="17"/>
    </row>
    <row r="106" spans="1:10" x14ac:dyDescent="0.3">
      <c r="A106" s="32"/>
      <c r="B106" s="11" t="s">
        <v>162</v>
      </c>
      <c r="C106" s="42">
        <v>310</v>
      </c>
      <c r="D106" s="22"/>
      <c r="E106" s="17"/>
      <c r="F106" s="82">
        <v>6.6</v>
      </c>
      <c r="G106" s="82"/>
      <c r="H106" s="82">
        <v>6.6</v>
      </c>
      <c r="I106" s="17"/>
      <c r="J106" s="17"/>
    </row>
    <row r="107" spans="1:10" x14ac:dyDescent="0.3">
      <c r="A107" s="30" t="s">
        <v>13</v>
      </c>
      <c r="B107" s="10" t="s">
        <v>14</v>
      </c>
      <c r="C107" s="40"/>
      <c r="D107" s="19">
        <f>SUM(D108:D115)</f>
        <v>314.81299999999999</v>
      </c>
      <c r="E107" s="19">
        <f t="shared" ref="E107:J107" si="28">SUM(E108:E115)</f>
        <v>225</v>
      </c>
      <c r="F107" s="90">
        <f t="shared" si="28"/>
        <v>1112.69</v>
      </c>
      <c r="G107" s="90">
        <f t="shared" si="28"/>
        <v>998.16800000000001</v>
      </c>
      <c r="H107" s="90">
        <f t="shared" ref="H107" si="29">SUM(H108:H115)</f>
        <v>1112.69</v>
      </c>
      <c r="I107" s="19">
        <f t="shared" si="28"/>
        <v>310</v>
      </c>
      <c r="J107" s="19">
        <f t="shared" si="28"/>
        <v>0</v>
      </c>
    </row>
    <row r="108" spans="1:10" ht="19.5" customHeight="1" x14ac:dyDescent="0.3">
      <c r="A108" s="32"/>
      <c r="B108" s="52" t="s">
        <v>112</v>
      </c>
      <c r="C108" s="42" t="s">
        <v>68</v>
      </c>
      <c r="D108" s="22">
        <v>143</v>
      </c>
      <c r="E108" s="22">
        <v>60</v>
      </c>
      <c r="F108" s="83">
        <v>60</v>
      </c>
      <c r="G108" s="92">
        <v>28.08</v>
      </c>
      <c r="H108" s="83">
        <v>60</v>
      </c>
      <c r="I108" s="22">
        <v>105</v>
      </c>
      <c r="J108" s="22"/>
    </row>
    <row r="109" spans="1:10" ht="19.5" customHeight="1" x14ac:dyDescent="0.3">
      <c r="A109" s="32"/>
      <c r="B109" s="56" t="s">
        <v>144</v>
      </c>
      <c r="C109" s="42" t="s">
        <v>71</v>
      </c>
      <c r="D109" s="22"/>
      <c r="E109" s="22"/>
      <c r="F109" s="83">
        <v>15.315</v>
      </c>
      <c r="G109" s="92"/>
      <c r="H109" s="83">
        <v>15.315</v>
      </c>
      <c r="I109" s="22">
        <v>20</v>
      </c>
      <c r="J109" s="22"/>
    </row>
    <row r="110" spans="1:10" ht="19.5" customHeight="1" x14ac:dyDescent="0.3">
      <c r="A110" s="32"/>
      <c r="B110" s="56" t="s">
        <v>143</v>
      </c>
      <c r="C110" s="42" t="s">
        <v>71</v>
      </c>
      <c r="D110" s="22"/>
      <c r="E110" s="22"/>
      <c r="F110" s="83">
        <v>872.375</v>
      </c>
      <c r="G110" s="92">
        <v>872.375</v>
      </c>
      <c r="H110" s="83">
        <v>872.375</v>
      </c>
      <c r="I110" s="22"/>
      <c r="J110" s="22"/>
    </row>
    <row r="111" spans="1:10" ht="19.5" customHeight="1" x14ac:dyDescent="0.3">
      <c r="A111" s="32"/>
      <c r="B111" s="51" t="s">
        <v>116</v>
      </c>
      <c r="C111" s="42" t="s">
        <v>71</v>
      </c>
      <c r="D111" s="22">
        <v>47.591000000000001</v>
      </c>
      <c r="E111" s="22">
        <v>80</v>
      </c>
      <c r="F111" s="83">
        <v>80</v>
      </c>
      <c r="G111" s="92">
        <v>38</v>
      </c>
      <c r="H111" s="83">
        <v>80</v>
      </c>
      <c r="I111" s="22">
        <v>47.6</v>
      </c>
      <c r="J111" s="22"/>
    </row>
    <row r="112" spans="1:10" ht="19.5" customHeight="1" x14ac:dyDescent="0.3">
      <c r="A112" s="32"/>
      <c r="B112" s="51" t="s">
        <v>117</v>
      </c>
      <c r="C112" s="42" t="s">
        <v>71</v>
      </c>
      <c r="D112" s="22">
        <v>32.1</v>
      </c>
      <c r="E112" s="22">
        <v>25</v>
      </c>
      <c r="F112" s="83">
        <v>25</v>
      </c>
      <c r="G112" s="92"/>
      <c r="H112" s="83">
        <v>25</v>
      </c>
      <c r="I112" s="22">
        <v>25</v>
      </c>
      <c r="J112" s="22"/>
    </row>
    <row r="113" spans="1:10" ht="19.5" customHeight="1" x14ac:dyDescent="0.3">
      <c r="A113" s="32"/>
      <c r="B113" s="56" t="s">
        <v>114</v>
      </c>
      <c r="C113" s="42" t="s">
        <v>71</v>
      </c>
      <c r="D113" s="22">
        <v>19.713000000000001</v>
      </c>
      <c r="E113" s="22">
        <v>20</v>
      </c>
      <c r="F113" s="83">
        <v>20</v>
      </c>
      <c r="G113" s="92">
        <v>19.713000000000001</v>
      </c>
      <c r="H113" s="83">
        <v>20</v>
      </c>
      <c r="I113" s="22">
        <v>20</v>
      </c>
      <c r="J113" s="22"/>
    </row>
    <row r="114" spans="1:10" ht="19.5" customHeight="1" x14ac:dyDescent="0.3">
      <c r="A114" s="32"/>
      <c r="B114" s="56" t="s">
        <v>113</v>
      </c>
      <c r="C114" s="42">
        <v>226</v>
      </c>
      <c r="D114" s="22">
        <v>32.408999999999999</v>
      </c>
      <c r="E114" s="22"/>
      <c r="F114" s="83"/>
      <c r="G114" s="92"/>
      <c r="H114" s="83"/>
      <c r="I114" s="22">
        <v>32.4</v>
      </c>
      <c r="J114" s="22"/>
    </row>
    <row r="115" spans="1:10" ht="19.5" customHeight="1" x14ac:dyDescent="0.3">
      <c r="A115" s="32"/>
      <c r="B115" s="56" t="s">
        <v>115</v>
      </c>
      <c r="C115" s="42">
        <v>346</v>
      </c>
      <c r="D115" s="22">
        <v>40</v>
      </c>
      <c r="E115" s="22">
        <v>40</v>
      </c>
      <c r="F115" s="92">
        <v>40</v>
      </c>
      <c r="G115" s="92">
        <v>40</v>
      </c>
      <c r="H115" s="92">
        <v>40</v>
      </c>
      <c r="I115" s="22">
        <v>60</v>
      </c>
      <c r="J115" s="22"/>
    </row>
    <row r="116" spans="1:10" x14ac:dyDescent="0.3">
      <c r="A116" s="30" t="s">
        <v>48</v>
      </c>
      <c r="B116" s="10" t="s">
        <v>42</v>
      </c>
      <c r="C116" s="40"/>
      <c r="D116" s="19">
        <f>SUM(D117)</f>
        <v>102.1</v>
      </c>
      <c r="E116" s="19">
        <f t="shared" ref="E116:J116" si="30">SUM(E117)</f>
        <v>102.1</v>
      </c>
      <c r="F116" s="90">
        <f t="shared" si="30"/>
        <v>102.1</v>
      </c>
      <c r="G116" s="90">
        <f t="shared" si="30"/>
        <v>70.263999999999996</v>
      </c>
      <c r="H116" s="90">
        <f t="shared" si="30"/>
        <v>102.1</v>
      </c>
      <c r="I116" s="19">
        <f t="shared" si="30"/>
        <v>130.69999999999999</v>
      </c>
      <c r="J116" s="19">
        <f t="shared" si="30"/>
        <v>0</v>
      </c>
    </row>
    <row r="117" spans="1:10" ht="21.75" customHeight="1" x14ac:dyDescent="0.3">
      <c r="A117" s="31"/>
      <c r="B117" s="55" t="s">
        <v>156</v>
      </c>
      <c r="C117" s="41"/>
      <c r="D117" s="21">
        <v>102.1</v>
      </c>
      <c r="E117" s="21">
        <v>102.1</v>
      </c>
      <c r="F117" s="89">
        <v>102.1</v>
      </c>
      <c r="G117" s="89">
        <v>70.263999999999996</v>
      </c>
      <c r="H117" s="89">
        <v>102.1</v>
      </c>
      <c r="I117" s="21">
        <v>130.69999999999999</v>
      </c>
      <c r="J117" s="17"/>
    </row>
    <row r="118" spans="1:10" x14ac:dyDescent="0.3">
      <c r="A118" s="27" t="s">
        <v>15</v>
      </c>
      <c r="B118" s="7" t="s">
        <v>16</v>
      </c>
      <c r="C118" s="40"/>
      <c r="D118" s="16">
        <f>SUM(D120+D122+D123+D124+D125+D126+D130+D137+D143+D149)</f>
        <v>6106.3969999999999</v>
      </c>
      <c r="E118" s="16">
        <f t="shared" ref="E118:J118" si="31">SUM(E120+E121+E122+E123+E124+E125+E126+E130+E137+E143+E149)</f>
        <v>6735.3</v>
      </c>
      <c r="F118" s="87">
        <f t="shared" si="31"/>
        <v>6969.054000000001</v>
      </c>
      <c r="G118" s="87">
        <f t="shared" si="31"/>
        <v>4355.3940000000002</v>
      </c>
      <c r="H118" s="87">
        <f t="shared" si="31"/>
        <v>6969.054000000001</v>
      </c>
      <c r="I118" s="16">
        <f t="shared" si="31"/>
        <v>6910.3000000000011</v>
      </c>
      <c r="J118" s="16">
        <f t="shared" si="31"/>
        <v>0</v>
      </c>
    </row>
    <row r="119" spans="1:10" x14ac:dyDescent="0.3">
      <c r="A119" s="33"/>
      <c r="B119" s="13" t="s">
        <v>22</v>
      </c>
      <c r="C119" s="43"/>
      <c r="D119" s="23"/>
      <c r="E119" s="69"/>
      <c r="F119" s="93"/>
      <c r="G119" s="93"/>
      <c r="H119" s="93"/>
      <c r="I119" s="69"/>
      <c r="J119" s="66"/>
    </row>
    <row r="120" spans="1:10" x14ac:dyDescent="0.3">
      <c r="A120" s="28"/>
      <c r="B120" s="8" t="s">
        <v>4</v>
      </c>
      <c r="C120" s="44">
        <v>211</v>
      </c>
      <c r="D120" s="18">
        <v>3833.8870000000002</v>
      </c>
      <c r="E120" s="18">
        <v>3828.4</v>
      </c>
      <c r="F120" s="88">
        <v>3980.8229999999999</v>
      </c>
      <c r="G120" s="88">
        <v>2641.3139999999999</v>
      </c>
      <c r="H120" s="88">
        <v>3980.8229999999999</v>
      </c>
      <c r="I120" s="18">
        <v>3980.8229999999999</v>
      </c>
      <c r="J120" s="17"/>
    </row>
    <row r="121" spans="1:10" x14ac:dyDescent="0.3">
      <c r="A121" s="28"/>
      <c r="B121" s="8" t="s">
        <v>49</v>
      </c>
      <c r="C121" s="36"/>
      <c r="D121" s="18"/>
      <c r="E121" s="18">
        <v>229.7</v>
      </c>
      <c r="F121" s="88">
        <v>77.277000000000001</v>
      </c>
      <c r="G121" s="88"/>
      <c r="H121" s="88">
        <v>77.277000000000001</v>
      </c>
      <c r="I121" s="18">
        <v>77.277000000000001</v>
      </c>
      <c r="J121" s="17"/>
    </row>
    <row r="122" spans="1:10" x14ac:dyDescent="0.3">
      <c r="A122" s="28"/>
      <c r="B122" s="8" t="s">
        <v>130</v>
      </c>
      <c r="C122" s="44">
        <v>212</v>
      </c>
      <c r="D122" s="18"/>
      <c r="E122" s="18">
        <v>6</v>
      </c>
      <c r="F122" s="88">
        <v>6</v>
      </c>
      <c r="G122" s="88"/>
      <c r="H122" s="88">
        <v>6</v>
      </c>
      <c r="I122" s="18">
        <v>10</v>
      </c>
      <c r="J122" s="17"/>
    </row>
    <row r="123" spans="1:10" x14ac:dyDescent="0.3">
      <c r="A123" s="28"/>
      <c r="B123" s="8" t="s">
        <v>63</v>
      </c>
      <c r="C123" s="44">
        <v>213</v>
      </c>
      <c r="D123" s="18">
        <v>1153.8499999999999</v>
      </c>
      <c r="E123" s="18">
        <v>1156.2</v>
      </c>
      <c r="F123" s="88">
        <v>1202.277</v>
      </c>
      <c r="G123" s="88">
        <v>795.96299999999997</v>
      </c>
      <c r="H123" s="88">
        <v>1202.277</v>
      </c>
      <c r="I123" s="18">
        <v>1202.277</v>
      </c>
      <c r="J123" s="17"/>
    </row>
    <row r="124" spans="1:10" x14ac:dyDescent="0.3">
      <c r="A124" s="28"/>
      <c r="B124" s="8" t="s">
        <v>49</v>
      </c>
      <c r="C124" s="36"/>
      <c r="D124" s="18"/>
      <c r="E124" s="18">
        <v>69.400000000000006</v>
      </c>
      <c r="F124" s="88">
        <v>23.323</v>
      </c>
      <c r="G124" s="88"/>
      <c r="H124" s="88">
        <v>23.323</v>
      </c>
      <c r="I124" s="18">
        <v>23.323</v>
      </c>
      <c r="J124" s="17"/>
    </row>
    <row r="125" spans="1:10" x14ac:dyDescent="0.3">
      <c r="A125" s="28"/>
      <c r="B125" s="8" t="s">
        <v>65</v>
      </c>
      <c r="C125" s="44">
        <v>221</v>
      </c>
      <c r="D125" s="18">
        <v>32.494999999999997</v>
      </c>
      <c r="E125" s="18">
        <v>49.1</v>
      </c>
      <c r="F125" s="88">
        <v>49.1</v>
      </c>
      <c r="G125" s="88">
        <v>17.003</v>
      </c>
      <c r="H125" s="88">
        <v>49.1</v>
      </c>
      <c r="I125" s="18">
        <v>85.1</v>
      </c>
      <c r="J125" s="18"/>
    </row>
    <row r="126" spans="1:10" x14ac:dyDescent="0.3">
      <c r="A126" s="28"/>
      <c r="B126" s="8" t="s">
        <v>66</v>
      </c>
      <c r="C126" s="44">
        <v>223</v>
      </c>
      <c r="D126" s="18">
        <f>SUM(D128+D127+D129)</f>
        <v>803.96299999999997</v>
      </c>
      <c r="E126" s="18">
        <f t="shared" ref="E126:J126" si="32">SUM(E128+E127+E129)</f>
        <v>812.5</v>
      </c>
      <c r="F126" s="88">
        <f t="shared" si="32"/>
        <v>839.5</v>
      </c>
      <c r="G126" s="88">
        <f t="shared" si="32"/>
        <v>442.95299999999997</v>
      </c>
      <c r="H126" s="88">
        <f t="shared" ref="H126" si="33">SUM(H128+H127+H129)</f>
        <v>839.5</v>
      </c>
      <c r="I126" s="18">
        <f t="shared" si="32"/>
        <v>845.19999999999993</v>
      </c>
      <c r="J126" s="18">
        <f t="shared" si="32"/>
        <v>0</v>
      </c>
    </row>
    <row r="127" spans="1:10" x14ac:dyDescent="0.3">
      <c r="A127" s="28"/>
      <c r="B127" s="8" t="s">
        <v>6</v>
      </c>
      <c r="C127" s="36" t="s">
        <v>67</v>
      </c>
      <c r="D127" s="17">
        <v>750.2</v>
      </c>
      <c r="E127" s="17">
        <v>780.2</v>
      </c>
      <c r="F127" s="82">
        <v>780.2</v>
      </c>
      <c r="G127" s="82">
        <v>425.66199999999998</v>
      </c>
      <c r="H127" s="82">
        <v>780.2</v>
      </c>
      <c r="I127" s="17">
        <v>811.4</v>
      </c>
      <c r="J127" s="17"/>
    </row>
    <row r="128" spans="1:10" x14ac:dyDescent="0.3">
      <c r="A128" s="28"/>
      <c r="B128" s="8" t="s">
        <v>7</v>
      </c>
      <c r="C128" s="36" t="s">
        <v>68</v>
      </c>
      <c r="D128" s="17">
        <v>31.463000000000001</v>
      </c>
      <c r="E128" s="17">
        <v>10</v>
      </c>
      <c r="F128" s="82">
        <v>37</v>
      </c>
      <c r="G128" s="82">
        <v>3.6739999999999999</v>
      </c>
      <c r="H128" s="82">
        <v>37</v>
      </c>
      <c r="I128" s="17">
        <v>10.5</v>
      </c>
      <c r="J128" s="17"/>
    </row>
    <row r="129" spans="1:11" x14ac:dyDescent="0.3">
      <c r="A129" s="28"/>
      <c r="B129" s="8" t="s">
        <v>51</v>
      </c>
      <c r="C129" s="36" t="s">
        <v>69</v>
      </c>
      <c r="D129" s="17">
        <v>22.3</v>
      </c>
      <c r="E129" s="17">
        <v>22.3</v>
      </c>
      <c r="F129" s="82">
        <v>22.3</v>
      </c>
      <c r="G129" s="82">
        <v>13.617000000000001</v>
      </c>
      <c r="H129" s="82">
        <v>22.3</v>
      </c>
      <c r="I129" s="17">
        <v>23.3</v>
      </c>
      <c r="J129" s="17"/>
    </row>
    <row r="130" spans="1:11" x14ac:dyDescent="0.3">
      <c r="A130" s="28"/>
      <c r="B130" s="9" t="s">
        <v>70</v>
      </c>
      <c r="C130" s="44">
        <v>225</v>
      </c>
      <c r="D130" s="18">
        <f t="shared" ref="D130:J130" si="34">SUM(D131:D136)</f>
        <v>31.5</v>
      </c>
      <c r="E130" s="18">
        <f t="shared" si="34"/>
        <v>164</v>
      </c>
      <c r="F130" s="88">
        <f t="shared" si="34"/>
        <v>304</v>
      </c>
      <c r="G130" s="88">
        <f t="shared" si="34"/>
        <v>262.69</v>
      </c>
      <c r="H130" s="88">
        <f t="shared" ref="H130" si="35">SUM(H131:H136)</f>
        <v>304</v>
      </c>
      <c r="I130" s="18">
        <f t="shared" si="34"/>
        <v>84</v>
      </c>
      <c r="J130" s="18">
        <f t="shared" si="34"/>
        <v>0</v>
      </c>
    </row>
    <row r="131" spans="1:11" ht="21" customHeight="1" x14ac:dyDescent="0.3">
      <c r="A131" s="28"/>
      <c r="B131" s="8" t="s">
        <v>72</v>
      </c>
      <c r="C131" s="36" t="s">
        <v>71</v>
      </c>
      <c r="D131" s="17">
        <v>5</v>
      </c>
      <c r="E131" s="17">
        <v>10</v>
      </c>
      <c r="F131" s="82">
        <v>10</v>
      </c>
      <c r="G131" s="82"/>
      <c r="H131" s="82">
        <v>10</v>
      </c>
      <c r="I131" s="17">
        <v>10</v>
      </c>
      <c r="J131" s="17"/>
    </row>
    <row r="132" spans="1:11" ht="21" customHeight="1" x14ac:dyDescent="0.3">
      <c r="A132" s="28"/>
      <c r="B132" s="8" t="s">
        <v>153</v>
      </c>
      <c r="C132" s="36" t="s">
        <v>71</v>
      </c>
      <c r="D132" s="17"/>
      <c r="E132" s="17"/>
      <c r="F132" s="82"/>
      <c r="G132" s="82"/>
      <c r="H132" s="82"/>
      <c r="I132" s="17">
        <v>10</v>
      </c>
      <c r="J132" s="17"/>
    </row>
    <row r="133" spans="1:11" ht="21" customHeight="1" x14ac:dyDescent="0.3">
      <c r="A133" s="28"/>
      <c r="B133" s="8" t="s">
        <v>132</v>
      </c>
      <c r="C133" s="36" t="s">
        <v>71</v>
      </c>
      <c r="D133" s="17"/>
      <c r="E133" s="72">
        <v>100</v>
      </c>
      <c r="F133" s="82">
        <v>250</v>
      </c>
      <c r="G133" s="82">
        <v>250</v>
      </c>
      <c r="H133" s="82">
        <v>250</v>
      </c>
      <c r="I133" s="17"/>
      <c r="J133" s="17"/>
    </row>
    <row r="134" spans="1:11" ht="21" customHeight="1" x14ac:dyDescent="0.3">
      <c r="A134" s="28"/>
      <c r="B134" s="8" t="s">
        <v>131</v>
      </c>
      <c r="C134" s="36" t="s">
        <v>71</v>
      </c>
      <c r="D134" s="17"/>
      <c r="E134" s="72">
        <v>10</v>
      </c>
      <c r="F134" s="82"/>
      <c r="G134" s="82"/>
      <c r="H134" s="82"/>
      <c r="I134" s="17">
        <v>10</v>
      </c>
      <c r="J134" s="17"/>
    </row>
    <row r="135" spans="1:11" ht="21" customHeight="1" x14ac:dyDescent="0.3">
      <c r="A135" s="28"/>
      <c r="B135" s="8" t="s">
        <v>38</v>
      </c>
      <c r="C135" s="36" t="s">
        <v>71</v>
      </c>
      <c r="D135" s="17">
        <v>26.5</v>
      </c>
      <c r="E135" s="72">
        <v>29</v>
      </c>
      <c r="F135" s="82">
        <v>29</v>
      </c>
      <c r="G135" s="82">
        <v>12.69</v>
      </c>
      <c r="H135" s="82">
        <v>29</v>
      </c>
      <c r="I135" s="17">
        <v>29</v>
      </c>
      <c r="J135" s="17"/>
    </row>
    <row r="136" spans="1:11" ht="21" customHeight="1" x14ac:dyDescent="0.3">
      <c r="A136" s="28"/>
      <c r="B136" s="8" t="s">
        <v>133</v>
      </c>
      <c r="C136" s="36" t="s">
        <v>71</v>
      </c>
      <c r="D136" s="17"/>
      <c r="E136" s="72">
        <v>15</v>
      </c>
      <c r="F136" s="82">
        <v>15</v>
      </c>
      <c r="G136" s="82"/>
      <c r="H136" s="82">
        <v>15</v>
      </c>
      <c r="I136" s="17">
        <v>25</v>
      </c>
      <c r="J136" s="17"/>
    </row>
    <row r="137" spans="1:11" x14ac:dyDescent="0.3">
      <c r="A137" s="28"/>
      <c r="B137" s="9" t="s">
        <v>73</v>
      </c>
      <c r="C137" s="44">
        <v>226</v>
      </c>
      <c r="D137" s="18">
        <f t="shared" ref="D137:J137" si="36">SUM(D138:D142)</f>
        <v>50.701999999999998</v>
      </c>
      <c r="E137" s="18">
        <f t="shared" si="36"/>
        <v>110</v>
      </c>
      <c r="F137" s="88">
        <f t="shared" si="36"/>
        <v>139.75399999999999</v>
      </c>
      <c r="G137" s="88">
        <f t="shared" si="36"/>
        <v>34.603999999999999</v>
      </c>
      <c r="H137" s="88">
        <f t="shared" ref="H137" si="37">SUM(H138:H142)</f>
        <v>139.75399999999999</v>
      </c>
      <c r="I137" s="18">
        <f t="shared" si="36"/>
        <v>82.3</v>
      </c>
      <c r="J137" s="18">
        <f t="shared" si="36"/>
        <v>0</v>
      </c>
    </row>
    <row r="138" spans="1:11" x14ac:dyDescent="0.3">
      <c r="A138" s="28"/>
      <c r="B138" s="8" t="s">
        <v>74</v>
      </c>
      <c r="C138" s="36" t="s">
        <v>127</v>
      </c>
      <c r="D138" s="17">
        <v>40.880000000000003</v>
      </c>
      <c r="E138" s="17">
        <v>45</v>
      </c>
      <c r="F138" s="82">
        <v>45</v>
      </c>
      <c r="G138" s="82">
        <v>13.44</v>
      </c>
      <c r="H138" s="82">
        <v>45</v>
      </c>
      <c r="I138" s="17">
        <v>47.3</v>
      </c>
      <c r="J138" s="17"/>
      <c r="K138" s="68"/>
    </row>
    <row r="139" spans="1:11" x14ac:dyDescent="0.3">
      <c r="A139" s="28"/>
      <c r="B139" s="8" t="s">
        <v>118</v>
      </c>
      <c r="C139" s="36" t="s">
        <v>127</v>
      </c>
      <c r="D139" s="17">
        <v>9.8219999999999992</v>
      </c>
      <c r="E139" s="17">
        <v>20</v>
      </c>
      <c r="F139" s="82">
        <v>20</v>
      </c>
      <c r="G139" s="82">
        <v>21.164000000000001</v>
      </c>
      <c r="H139" s="82">
        <v>20</v>
      </c>
      <c r="I139" s="17">
        <v>25</v>
      </c>
      <c r="J139" s="17"/>
    </row>
    <row r="140" spans="1:11" x14ac:dyDescent="0.3">
      <c r="A140" s="28"/>
      <c r="B140" s="8" t="s">
        <v>76</v>
      </c>
      <c r="C140" s="36" t="s">
        <v>127</v>
      </c>
      <c r="D140" s="17"/>
      <c r="E140" s="17">
        <v>10</v>
      </c>
      <c r="F140" s="82">
        <v>10</v>
      </c>
      <c r="G140" s="82"/>
      <c r="H140" s="82">
        <v>10</v>
      </c>
      <c r="I140" s="17">
        <v>10</v>
      </c>
      <c r="J140" s="17"/>
    </row>
    <row r="141" spans="1:11" x14ac:dyDescent="0.3">
      <c r="A141" s="28"/>
      <c r="B141" s="8" t="s">
        <v>134</v>
      </c>
      <c r="C141" s="36" t="s">
        <v>127</v>
      </c>
      <c r="D141" s="17"/>
      <c r="E141" s="17">
        <v>35</v>
      </c>
      <c r="F141" s="82">
        <v>35</v>
      </c>
      <c r="G141" s="82"/>
      <c r="H141" s="82">
        <v>35</v>
      </c>
      <c r="I141" s="17"/>
      <c r="J141" s="17"/>
    </row>
    <row r="142" spans="1:11" x14ac:dyDescent="0.3">
      <c r="A142" s="28"/>
      <c r="B142" s="8" t="s">
        <v>163</v>
      </c>
      <c r="C142" s="36" t="s">
        <v>127</v>
      </c>
      <c r="D142" s="17"/>
      <c r="E142" s="17"/>
      <c r="F142" s="82">
        <v>29.754000000000001</v>
      </c>
      <c r="G142" s="82"/>
      <c r="H142" s="82">
        <v>29.754000000000001</v>
      </c>
      <c r="I142" s="17"/>
      <c r="J142" s="17"/>
    </row>
    <row r="143" spans="1:11" x14ac:dyDescent="0.3">
      <c r="A143" s="29"/>
      <c r="B143" s="9" t="s">
        <v>91</v>
      </c>
      <c r="C143" s="44">
        <v>310</v>
      </c>
      <c r="D143" s="18">
        <f t="shared" ref="D143:J143" si="38">SUM(D144:D148)</f>
        <v>0</v>
      </c>
      <c r="E143" s="18">
        <f t="shared" si="38"/>
        <v>50</v>
      </c>
      <c r="F143" s="88">
        <f t="shared" si="38"/>
        <v>114</v>
      </c>
      <c r="G143" s="88">
        <f t="shared" si="38"/>
        <v>92.6</v>
      </c>
      <c r="H143" s="88">
        <f t="shared" ref="H143" si="39">SUM(H144:H148)</f>
        <v>114</v>
      </c>
      <c r="I143" s="18">
        <f t="shared" si="38"/>
        <v>260</v>
      </c>
      <c r="J143" s="18">
        <f t="shared" si="38"/>
        <v>0</v>
      </c>
    </row>
    <row r="144" spans="1:11" x14ac:dyDescent="0.3">
      <c r="A144" s="28"/>
      <c r="B144" s="8" t="s">
        <v>135</v>
      </c>
      <c r="C144" s="36">
        <v>310</v>
      </c>
      <c r="D144" s="17"/>
      <c r="E144" s="72"/>
      <c r="F144" s="83">
        <v>19.8</v>
      </c>
      <c r="G144" s="83">
        <v>19.8</v>
      </c>
      <c r="H144" s="83">
        <v>19.8</v>
      </c>
      <c r="I144" s="72"/>
      <c r="J144" s="17"/>
    </row>
    <row r="145" spans="1:10" x14ac:dyDescent="0.3">
      <c r="A145" s="28"/>
      <c r="B145" s="8" t="s">
        <v>89</v>
      </c>
      <c r="C145" s="36">
        <v>310</v>
      </c>
      <c r="D145" s="17"/>
      <c r="E145" s="72">
        <v>50</v>
      </c>
      <c r="F145" s="83">
        <v>84.2</v>
      </c>
      <c r="G145" s="83">
        <v>72.8</v>
      </c>
      <c r="H145" s="83">
        <v>84.2</v>
      </c>
      <c r="I145" s="72">
        <v>50</v>
      </c>
      <c r="J145" s="17"/>
    </row>
    <row r="146" spans="1:10" x14ac:dyDescent="0.3">
      <c r="A146" s="28"/>
      <c r="B146" s="8" t="s">
        <v>164</v>
      </c>
      <c r="C146" s="36">
        <v>310</v>
      </c>
      <c r="D146" s="17"/>
      <c r="E146" s="72"/>
      <c r="F146" s="83">
        <v>10</v>
      </c>
      <c r="G146" s="83"/>
      <c r="H146" s="83">
        <v>10</v>
      </c>
      <c r="I146" s="72"/>
      <c r="J146" s="17"/>
    </row>
    <row r="147" spans="1:10" x14ac:dyDescent="0.3">
      <c r="A147" s="28"/>
      <c r="B147" s="8" t="s">
        <v>154</v>
      </c>
      <c r="C147" s="36">
        <v>310</v>
      </c>
      <c r="D147" s="17"/>
      <c r="E147" s="72"/>
      <c r="F147" s="83"/>
      <c r="G147" s="83"/>
      <c r="H147" s="83"/>
      <c r="I147" s="72">
        <v>60</v>
      </c>
      <c r="J147" s="17"/>
    </row>
    <row r="148" spans="1:10" x14ac:dyDescent="0.3">
      <c r="A148" s="28"/>
      <c r="B148" s="8" t="s">
        <v>155</v>
      </c>
      <c r="C148" s="36">
        <v>310</v>
      </c>
      <c r="D148" s="17"/>
      <c r="E148" s="72"/>
      <c r="F148" s="83"/>
      <c r="G148" s="83"/>
      <c r="H148" s="83"/>
      <c r="I148" s="72">
        <v>150</v>
      </c>
      <c r="J148" s="17"/>
    </row>
    <row r="149" spans="1:10" x14ac:dyDescent="0.3">
      <c r="A149" s="29"/>
      <c r="B149" s="9" t="s">
        <v>9</v>
      </c>
      <c r="C149" s="44">
        <v>340</v>
      </c>
      <c r="D149" s="18">
        <f>SUM(D150:D152)</f>
        <v>200</v>
      </c>
      <c r="E149" s="18">
        <f t="shared" ref="E149:J149" si="40">SUM(E150:E152)</f>
        <v>260</v>
      </c>
      <c r="F149" s="18">
        <f t="shared" si="40"/>
        <v>233</v>
      </c>
      <c r="G149" s="18">
        <f t="shared" si="40"/>
        <v>68.266999999999996</v>
      </c>
      <c r="H149" s="18">
        <f t="shared" si="40"/>
        <v>233</v>
      </c>
      <c r="I149" s="18">
        <f t="shared" si="40"/>
        <v>260</v>
      </c>
      <c r="J149" s="18">
        <f t="shared" si="40"/>
        <v>0</v>
      </c>
    </row>
    <row r="150" spans="1:10" x14ac:dyDescent="0.3">
      <c r="A150" s="28"/>
      <c r="B150" s="8" t="s">
        <v>165</v>
      </c>
      <c r="C150" s="36">
        <v>344</v>
      </c>
      <c r="D150" s="17"/>
      <c r="E150" s="17"/>
      <c r="F150" s="82">
        <v>50</v>
      </c>
      <c r="G150" s="82"/>
      <c r="H150" s="82">
        <v>50</v>
      </c>
      <c r="I150" s="17"/>
      <c r="J150" s="17"/>
    </row>
    <row r="151" spans="1:10" x14ac:dyDescent="0.3">
      <c r="A151" s="28"/>
      <c r="B151" s="8" t="s">
        <v>119</v>
      </c>
      <c r="C151" s="36">
        <v>346</v>
      </c>
      <c r="D151" s="17">
        <v>50</v>
      </c>
      <c r="E151" s="17">
        <v>110</v>
      </c>
      <c r="F151" s="82">
        <v>60</v>
      </c>
      <c r="G151" s="82">
        <v>20</v>
      </c>
      <c r="H151" s="82">
        <v>60</v>
      </c>
      <c r="I151" s="17">
        <v>110</v>
      </c>
      <c r="J151" s="17"/>
    </row>
    <row r="152" spans="1:10" ht="20.25" customHeight="1" x14ac:dyDescent="0.3">
      <c r="A152" s="28"/>
      <c r="B152" s="8" t="s">
        <v>120</v>
      </c>
      <c r="C152" s="36">
        <v>349</v>
      </c>
      <c r="D152" s="17">
        <v>150</v>
      </c>
      <c r="E152" s="17">
        <v>150</v>
      </c>
      <c r="F152" s="82">
        <v>123</v>
      </c>
      <c r="G152" s="82">
        <v>48.267000000000003</v>
      </c>
      <c r="H152" s="82">
        <v>123</v>
      </c>
      <c r="I152" s="17">
        <v>150</v>
      </c>
      <c r="J152" s="17"/>
    </row>
    <row r="153" spans="1:10" x14ac:dyDescent="0.3">
      <c r="A153" s="30" t="s">
        <v>33</v>
      </c>
      <c r="B153" s="10" t="s">
        <v>34</v>
      </c>
      <c r="C153" s="40"/>
      <c r="D153" s="19">
        <f>SUM(D154)</f>
        <v>160</v>
      </c>
      <c r="E153" s="19">
        <f t="shared" ref="E153:J153" si="41">SUM(E154)</f>
        <v>170.6</v>
      </c>
      <c r="F153" s="90">
        <f t="shared" si="41"/>
        <v>170.6</v>
      </c>
      <c r="G153" s="90">
        <f t="shared" si="41"/>
        <v>99.509</v>
      </c>
      <c r="H153" s="90">
        <f t="shared" si="41"/>
        <v>170.6</v>
      </c>
      <c r="I153" s="19">
        <f t="shared" si="41"/>
        <v>170.6</v>
      </c>
      <c r="J153" s="19">
        <f t="shared" si="41"/>
        <v>0</v>
      </c>
    </row>
    <row r="154" spans="1:10" x14ac:dyDescent="0.3">
      <c r="A154" s="28"/>
      <c r="B154" s="8" t="s">
        <v>35</v>
      </c>
      <c r="C154" s="44">
        <v>264</v>
      </c>
      <c r="D154" s="17">
        <v>160</v>
      </c>
      <c r="E154" s="17">
        <v>170.6</v>
      </c>
      <c r="F154" s="82">
        <v>170.6</v>
      </c>
      <c r="G154" s="82">
        <v>99.509</v>
      </c>
      <c r="H154" s="82">
        <v>170.6</v>
      </c>
      <c r="I154" s="17">
        <v>170.6</v>
      </c>
      <c r="J154" s="17"/>
    </row>
    <row r="155" spans="1:10" x14ac:dyDescent="0.3">
      <c r="A155" s="27" t="s">
        <v>21</v>
      </c>
      <c r="B155" s="7" t="s">
        <v>17</v>
      </c>
      <c r="C155" s="39"/>
      <c r="D155" s="16">
        <f>SUM(D156:D157)</f>
        <v>15</v>
      </c>
      <c r="E155" s="16">
        <f t="shared" ref="E155:J155" si="42">SUM(E156:E157)</f>
        <v>35</v>
      </c>
      <c r="F155" s="87">
        <f t="shared" si="42"/>
        <v>35</v>
      </c>
      <c r="G155" s="87">
        <f t="shared" si="42"/>
        <v>0</v>
      </c>
      <c r="H155" s="87">
        <f t="shared" si="42"/>
        <v>35</v>
      </c>
      <c r="I155" s="16">
        <f t="shared" si="42"/>
        <v>35</v>
      </c>
      <c r="J155" s="16">
        <f t="shared" si="42"/>
        <v>0</v>
      </c>
    </row>
    <row r="156" spans="1:10" x14ac:dyDescent="0.3">
      <c r="A156" s="28"/>
      <c r="B156" s="8" t="s">
        <v>136</v>
      </c>
      <c r="C156" s="44">
        <v>346</v>
      </c>
      <c r="D156" s="17"/>
      <c r="E156" s="17">
        <v>15</v>
      </c>
      <c r="F156" s="82">
        <v>15</v>
      </c>
      <c r="G156" s="82"/>
      <c r="H156" s="82">
        <v>15</v>
      </c>
      <c r="I156" s="17">
        <v>15</v>
      </c>
      <c r="J156" s="17"/>
    </row>
    <row r="157" spans="1:10" ht="20.25" customHeight="1" x14ac:dyDescent="0.3">
      <c r="A157" s="28"/>
      <c r="B157" s="8" t="s">
        <v>120</v>
      </c>
      <c r="C157" s="44">
        <v>349</v>
      </c>
      <c r="D157" s="17">
        <v>15</v>
      </c>
      <c r="E157" s="17">
        <v>20</v>
      </c>
      <c r="F157" s="82">
        <v>20</v>
      </c>
      <c r="G157" s="82"/>
      <c r="H157" s="82">
        <v>20</v>
      </c>
      <c r="I157" s="17">
        <v>20</v>
      </c>
      <c r="J157" s="17"/>
    </row>
    <row r="158" spans="1:10" x14ac:dyDescent="0.3">
      <c r="A158" s="34"/>
      <c r="B158" s="7" t="s">
        <v>18</v>
      </c>
      <c r="C158" s="39"/>
      <c r="D158" s="35">
        <f t="shared" ref="D158:J158" si="43">SUM(D29+D32+D69+D76+D78+D89+D93+D99+D107+D116+D118+D153+D155+D71)</f>
        <v>13435.692999999999</v>
      </c>
      <c r="E158" s="35">
        <f t="shared" si="43"/>
        <v>16638.063999999998</v>
      </c>
      <c r="F158" s="94">
        <f t="shared" si="43"/>
        <v>14621.415000000003</v>
      </c>
      <c r="G158" s="94">
        <f t="shared" si="43"/>
        <v>8591.9110000000001</v>
      </c>
      <c r="H158" s="94">
        <f t="shared" si="43"/>
        <v>14621.415000000003</v>
      </c>
      <c r="I158" s="35">
        <f t="shared" si="43"/>
        <v>16086.825000000003</v>
      </c>
      <c r="J158" s="35">
        <f t="shared" si="43"/>
        <v>0</v>
      </c>
    </row>
    <row r="159" spans="1:10" hidden="1" x14ac:dyDescent="0.3">
      <c r="D159" s="67">
        <v>13435.692999999999</v>
      </c>
      <c r="E159" s="67">
        <v>16638.063999999998</v>
      </c>
      <c r="F159" s="86">
        <v>13875.028</v>
      </c>
      <c r="G159" s="86">
        <v>5181.3729999999996</v>
      </c>
      <c r="H159" s="86">
        <v>13875.028</v>
      </c>
      <c r="I159" s="67"/>
      <c r="J159" s="17"/>
    </row>
    <row r="160" spans="1:10" x14ac:dyDescent="0.3">
      <c r="B160" s="99" t="s">
        <v>137</v>
      </c>
      <c r="C160" s="100"/>
      <c r="D160" s="100"/>
      <c r="E160" s="100"/>
      <c r="F160" s="100"/>
      <c r="G160" s="95"/>
      <c r="H160" s="95"/>
    </row>
    <row r="163" spans="3:8" x14ac:dyDescent="0.3">
      <c r="C163" s="77"/>
      <c r="D163" s="77"/>
      <c r="E163" s="78"/>
    </row>
    <row r="164" spans="3:8" x14ac:dyDescent="0.3">
      <c r="C164" s="98"/>
      <c r="D164" s="98"/>
      <c r="E164" s="98"/>
      <c r="F164" s="97"/>
      <c r="G164" s="97"/>
      <c r="H164" s="97"/>
    </row>
  </sheetData>
  <mergeCells count="2">
    <mergeCell ref="C164:E164"/>
    <mergeCell ref="B160:F160"/>
  </mergeCells>
  <pageMargins left="0" right="0" top="0" bottom="0" header="0" footer="0"/>
  <pageSetup paperSize="9" scale="50" fitToHeight="0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УФ по Барабинскому району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УФ</dc:creator>
  <cp:lastModifiedBy>Администратор</cp:lastModifiedBy>
  <cp:lastPrinted>2020-10-20T03:52:55Z</cp:lastPrinted>
  <dcterms:created xsi:type="dcterms:W3CDTF">2013-06-13T03:48:41Z</dcterms:created>
  <dcterms:modified xsi:type="dcterms:W3CDTF">2020-10-20T03:53:01Z</dcterms:modified>
</cp:coreProperties>
</file>